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i.otypkova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2" sheetId="3" r:id="rId3"/>
    <sheet name="SO 150" sheetId="4" r:id="rId4"/>
  </sheets>
  <definedNames/>
  <calcPr/>
  <webPublishing/>
</workbook>
</file>

<file path=xl/sharedStrings.xml><?xml version="1.0" encoding="utf-8"?>
<sst xmlns="http://schemas.openxmlformats.org/spreadsheetml/2006/main" count="1070" uniqueCount="328">
  <si>
    <t>Rekapitulace ceny</t>
  </si>
  <si>
    <t>Stavba: 2018/0573 - II/152 Slavětice - obchvat</t>
  </si>
  <si>
    <t>Varianta:  - ZDS/PDPS_Obec Slavětice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</si>
  <si>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</si>
  <si>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</si>
  <si>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</si>
  <si>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</si>
  <si>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</si>
  <si>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</si>
  <si>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</si>
  <si>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</si>
  <si>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</si>
  <si>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</si>
  <si>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</si>
  <si>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2018/0573</t>
  </si>
  <si>
    <t>II/152 Slavětice - obchvat</t>
  </si>
  <si>
    <t>O</t>
  </si>
  <si>
    <t>Rozpočet:</t>
  </si>
  <si>
    <t>0,00</t>
  </si>
  <si>
    <t>15,00</t>
  </si>
  <si>
    <t>21,00</t>
  </si>
  <si>
    <t>2</t>
  </si>
  <si>
    <t>3</t>
  </si>
  <si>
    <t>SO 000</t>
  </si>
  <si>
    <t>Vedlejší a ostatní náklady - dle SO 102, SO 150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</si>
  <si>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</si>
  <si>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</si>
  <si>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</si>
  <si>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</si>
  <si>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</si>
  <si>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</si>
  <si>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</si>
  <si>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</si>
  <si>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</si>
  <si>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</si>
  <si>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</si>
  <si>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</si>
  <si>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</si>
  <si>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</si>
  <si>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</si>
  <si>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</si>
  <si>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</si>
  <si>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</si>
  <si>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</si>
  <si>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</si>
  <si>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</si>
  <si>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</si>
  <si>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</si>
  <si>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</si>
  <si>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</si>
  <si>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zkouška na kontrolu množství dehtu ve stávající vozovce, po 200m 
Zajištění výluhů, rozborů a zprávy pro stanovení způsobu nakládání s frézováným asfaltobetonovým materiálem v souladu s Vyhláškou 130/2019 Sb.</t>
  </si>
  <si>
    <t>VV</t>
  </si>
  <si>
    <t>TS</t>
  </si>
  <si>
    <t>zahrnuje veškeré náklady spojené s objednatelem požadovanými zkouškami</t>
  </si>
  <si>
    <t>02730</t>
  </si>
  <si>
    <t>A</t>
  </si>
  <si>
    <t>POMOC PRÁCE ZŘÍZ NEBO ZAJIŠŤ OCHRANU INŽENÝRSKÝCH SÍTÍ</t>
  </si>
  <si>
    <t>Ochrana stávajících sítí technické infrastruktury na staveništi</t>
  </si>
  <si>
    <t>zahrnuje veškeré náklady spojené s objednatelem požadovanými zařízeními</t>
  </si>
  <si>
    <t>B</t>
  </si>
  <si>
    <t>aktualizace informací o stávajících inženýrských sítí včetně vyjádření správců sítí</t>
  </si>
  <si>
    <t>Položka zahrnuje:  
- veškeré náklady spojené s ochranou inženýrských sítí  
Položka nezahrnuje:  
- x</t>
  </si>
  <si>
    <t>02811</t>
  </si>
  <si>
    <t>PRŮZKUMNÉ PRÁCE GEOTECHNICKÉ NA POVRCHU</t>
  </si>
  <si>
    <t>Geologický a geotechnický průzkum v průběhu stavby. Prohlídka a posouzení podloží vozovky včetně případného návrhu opatření</t>
  </si>
  <si>
    <t>zahrnuje veškeré náklady spojené s objednatelem požadovanými pracemi</t>
  </si>
  <si>
    <t>02910</t>
  </si>
  <si>
    <t>OSTATNÍ POŽADAVKY - ZEMĚMĚŘIČSKÁ MĚŘENÍ</t>
  </si>
  <si>
    <t>Veškeré geodetické práce před a v průběhu stavby 
Sledování odchylek vytyčovaných bodů dle TKP1 
Zřízení primární vytyčovací sítě dle TKP1 pro sledování mostu během výstavby</t>
  </si>
  <si>
    <t>zahrnuje veškeré náklady spojené s objednatelem požadovanými pracemi,  
- pro stanovení orientační investorské ceny určete jednotkovou cenu jako 1% odhadované  
ceny stavby</t>
  </si>
  <si>
    <t>02911</t>
  </si>
  <si>
    <t>OSTATNÍ POŽADAVKY - GEODETICKÉ ZAMĚŘENÍ</t>
  </si>
  <si>
    <t>Geodetické zaměření skutečného provedení na podkladu katastrální mapy</t>
  </si>
  <si>
    <t>7</t>
  </si>
  <si>
    <t>02920</t>
  </si>
  <si>
    <t>OSTATNÍ POŽADAVKY - OCHRANA ŽIVOTNÍHO PROSTŘEDÍ</t>
  </si>
  <si>
    <t>Dopracování povodňového a havarijního plánu pro potřeby realizace stavby, viz DSP - Souvisící dokumentace - Podklady a průzkumy  - příloha 2.4.1 a 2.4.2</t>
  </si>
  <si>
    <t>8</t>
  </si>
  <si>
    <t>02943</t>
  </si>
  <si>
    <t>OSTATNÍ POŽADAVKY - VYPRACOVÁNÍ RDS</t>
  </si>
  <si>
    <t>Vypracování RDS pro SO 102 a SO 150 a další požadavky na RDS ostatních SO (doplňující výkresy, specifikace, upřesnění atd.) dle požadavků a potřeb zhotovitele.  
Požadavky objednatele na RDS jsou specifikovány v SOD</t>
  </si>
  <si>
    <t>02944</t>
  </si>
  <si>
    <t>OSTAT POŽADAVKY - DOKUMENTACE SKUTEČ PROVEDENÍ V DIGIT FORMĚ</t>
  </si>
  <si>
    <t>Vypracování DSPS v tištěné a digitální podobě, včetně kompletní závěrečné zprávy zhotovitele, specifikace dle SOD, uložení na datové úložiště CDE</t>
  </si>
  <si>
    <t>02945</t>
  </si>
  <si>
    <t>OSTAT POŽADAVKY - GEOMETRICKÝ PLÁN</t>
  </si>
  <si>
    <t>Vypracování geometrických oddělovacích plánů, viz SOD, včetně mezníků</t>
  </si>
  <si>
    <t>položka zahrnuje: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</si>
  <si>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11</t>
  </si>
  <si>
    <t>02950</t>
  </si>
  <si>
    <t>OSTATNÍ POŽADAVKY - POSUDKY, KONTROLY, REVIZNÍ ZPRÁVY</t>
  </si>
  <si>
    <t>Pasportizace dotčených objektů podél trasy a komunikací objízdných tras před zahájením stavební činnosti a po jeho dokončení, včetně fotodokumentace, odevzdání na CD i CDE dle požadavku SOD</t>
  </si>
  <si>
    <t>12</t>
  </si>
  <si>
    <t>02960</t>
  </si>
  <si>
    <t>OSTATNÍ POŽADAVKY - ODBORNÝ DOZOR</t>
  </si>
  <si>
    <t>Náklady spojené se zajištěním požadavků dle zprávy BOZP včetně požadavků koordinátora BOZP v průběhu výstavby</t>
  </si>
  <si>
    <t>zahrnuje veškeré náklady spojené s objednatelem požadovaným dozorem</t>
  </si>
  <si>
    <t>13</t>
  </si>
  <si>
    <t>03100</t>
  </si>
  <si>
    <t>ZAŘÍZENÍ STAVENIŠTĚ - ZŘÍZENÍ, PROVOZ, DEMONTÁŽ</t>
  </si>
  <si>
    <t>zahrnuje zejména náklady na veškerý materál a práce nutné ke zřízení, provozu, odstranění a vyklizení staveniště včetně zajištění ploch pro případné deponování stavebního materiálu, zajištění prostor pro konání kontrolních dnů</t>
  </si>
  <si>
    <t>zahrnuje objednatelem povolené náklady na pořízení (event. pronájem), provozování, udržování a likvidaci zhotovitelova zařízení</t>
  </si>
  <si>
    <t>SO 102</t>
  </si>
  <si>
    <t>Přídatné pruhy pro napojení místní komunikace</t>
  </si>
  <si>
    <t>Zemní práce</t>
  </si>
  <si>
    <t>11120</t>
  </si>
  <si>
    <t>ODSTRANĚNÍ KŘOVIN</t>
  </si>
  <si>
    <t>M2</t>
  </si>
  <si>
    <t>1=1,00 [A]</t>
  </si>
  <si>
    <t>Položka zahrnuje:  
- odstranění křovin a stromů do průměru 100 mm  
- dopravu dřevin bez ohledu na vzdálenost  
- spálení na hromadách nebo štěpkování  
Položka nezahrnuje:  
- x</t>
  </si>
  <si>
    <t>11212</t>
  </si>
  <si>
    <t>KÁCENÍ STROMŮ D KMENE DO 0,9M</t>
  </si>
  <si>
    <t>KUS</t>
  </si>
  <si>
    <t>mimolesní zeleň 
průměr do 0,80 m 
včetně likvidace dřevní hmoty zhotovitelem</t>
  </si>
  <si>
    <t>Položka  zahrnuje:  
- poražení stromu a osekání větví  
- spálení větví na hromadách nebo štěpkování  
- dopravu a uložení kmenů, případné další práce s nimi dle pokynů zadávací dokumentace  
Položka nezahrnuje:  
- vytrhání pařezů  
Způsob měření:  
- kácení stromů se měří v [ks] poražených stromů (průměr stromů se měří ve výšce 1,3m nad terénem)</t>
  </si>
  <si>
    <t>11222</t>
  </si>
  <si>
    <t>ODSTRANĚNÍ PAŘEZŮ D DO 0,9M</t>
  </si>
  <si>
    <t>průměr do 0,80m</t>
  </si>
  <si>
    <t>Položka zahrnuje zejména:  
- vytrhání nebo vykopání pařezů  
- veškeré zemní práce spojené s odstraněním pařezů  
- dopravu a uložení pařezů, případně další práce s nimi dle pokynů zadávací dokumentace  
- zásyp jam po pařezech.  
Položka nezahrnuje:  
- x  
Způsob měření:  
- počet pařezů se měří v [ks] vytrhaných nebo vykopaných pařezů, průměr pařezu je uvažován dle stromu ve výšce 1,3m nad terénem, u stávajícího pařezu se stanoví jako změřený průměr vynásobený  koeficientem 1/1,38.</t>
  </si>
  <si>
    <t>12373</t>
  </si>
  <si>
    <t>ODKOP PRO SPOD STAVBU SILNIC A ŽELEZNIC TŘ. I</t>
  </si>
  <si>
    <t>M3</t>
  </si>
  <si>
    <t>viz VV</t>
  </si>
  <si>
    <t>výkop pro sanace podloží v násypu 
885=885,00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</si>
  <si>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</si>
  <si>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</si>
  <si>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</si>
  <si>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AZ 
777=777,00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</si>
  <si>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</si>
  <si>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13173</t>
  </si>
  <si>
    <t>HLOUBENÍ JAM ZAPAŽ I NEPAŽ TŘ. I</t>
  </si>
  <si>
    <t>propusty DN 800, DN 1000 a DN 1200</t>
  </si>
  <si>
    <t>Propustek DN 800 
2,1*3,25+2,1*3,25*0,5=10,24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</si>
  <si>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</si>
  <si>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17110</t>
  </si>
  <si>
    <t>ULOŽENÍ SYPANINY DO NÁSYPŮ SE ZHUTNĚNÍM</t>
  </si>
  <si>
    <t>násyp 
2063=2 063,00 [A] 
konsolidační násyp 
1864=1 864,00 [B] 
Celkem A+B=3 927,00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</si>
  <si>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</si>
  <si>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17130</t>
  </si>
  <si>
    <t>ULOŽENÍ SYPANINY DO NÁSYPŮ V AKTIVNÍ ZÓNĚ SE ZHUTNĚNÍM</t>
  </si>
  <si>
    <t>777=777,00 [A]</t>
  </si>
  <si>
    <t>17581</t>
  </si>
  <si>
    <t>OBSYP POTRUBÍ A OBJEKTŮ Z NAKUPOVANÝCH MATERIÁLŮ</t>
  </si>
  <si>
    <t>propusty 
vyústění trativodů</t>
  </si>
  <si>
    <t>propustek DN 800 
6,8=6,80 [A]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</si>
  <si>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zemina vytlačená potrubím o DN do 180mm se od kubatury obsypů neodečítá</t>
  </si>
  <si>
    <t>18110</t>
  </si>
  <si>
    <t>ÚPRAVA PLÁNĚ SE ZHUTNĚNÍM V HORNINĚ TŘ. I</t>
  </si>
  <si>
    <t>1553=1 553,00 [A]</t>
  </si>
  <si>
    <t>položka zahrnuje úpravu pláně včetně vyrovnání výškových rozdílů. Míru zhutnění určuje  
projekt.</t>
  </si>
  <si>
    <t>Základy</t>
  </si>
  <si>
    <t>21452</t>
  </si>
  <si>
    <t>SANAČNÍ VRSTVY Z KAMENIVA DRCENÉHO</t>
  </si>
  <si>
    <t>drenážní mezivrstva u násypu 
viz VV</t>
  </si>
  <si>
    <t>37=37,00 [A] 
most</t>
  </si>
  <si>
    <t>položka zahrnuje dodávku předepsaného kameniva, mimostaveništní a vnitrostaveništní dopravu a jeho uložení  
není-li v zadávací dokumentaci uvedeno jinak, jedná se o nakupovaný materiál</t>
  </si>
  <si>
    <t>21457</t>
  </si>
  <si>
    <t>SANAČNÍ VRSTVY Z KAMENIVA TĚŽENÉHO</t>
  </si>
  <si>
    <t>výměna podloží 1,0m</t>
  </si>
  <si>
    <t>sanace pod vysokým násypem - viz VV 
164=164,00 [A] 
výměna podloží pod násypem 
721=721,00 [B] 
Celkem A+B=885,00 [C]</t>
  </si>
  <si>
    <t>21461</t>
  </si>
  <si>
    <t>SEPARAČNÍ GEOTEXTILIE</t>
  </si>
  <si>
    <t>separační geotextilie, plošná hmotnost min. 300g/m2, CBR &gt; 3kN 
odolnost proti proražení &lt; 10mm, tažnost &gt; 50%</t>
  </si>
  <si>
    <t>geotextilie v podloží 
1553=1 553,00 [B]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</si>
  <si>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</si>
  <si>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14</t>
  </si>
  <si>
    <t>289972</t>
  </si>
  <si>
    <t>OPLÁŠTĚNÍ (ZPEVNĚNÍ) Z GEOMŘÍŽOVIN</t>
  </si>
  <si>
    <t>monolitická HDPE geomříž, Td min. 32 kN/m, pevnost při protažení min. 39 kN/m, dle EN ISO 10319 (20°C) 
viz VV</t>
  </si>
  <si>
    <t>838=838,00 [A]</t>
  </si>
  <si>
    <t>Položka zahrnuje:  
- dodávku předepsané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</si>
  <si>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</si>
  <si>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15</t>
  </si>
  <si>
    <t>451314</t>
  </si>
  <si>
    <t>PODKLADNÍ A VÝPLŇOVÉ VRSTVY Z PROSTÉHO BETONU C25/30</t>
  </si>
  <si>
    <t>propusty 
C25/30 XF3</t>
  </si>
  <si>
    <t>pod trouby 2,45=2,45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</si>
  <si>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</si>
  <si>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16</t>
  </si>
  <si>
    <t>45157</t>
  </si>
  <si>
    <t>PODKLADNÍ A VÝPLŇOVÉ VRSTVY Z KAMENIVA TĚŽENÉHO</t>
  </si>
  <si>
    <t>propusty</t>
  </si>
  <si>
    <t>pod trouby 0,65=0,65 [A]</t>
  </si>
  <si>
    <t>Komunikace</t>
  </si>
  <si>
    <t>17</t>
  </si>
  <si>
    <t>56334</t>
  </si>
  <si>
    <t>VOZOVKOVÉ VRSTVY ZE ŠTĚRKODRTI TL. DO 200MM</t>
  </si>
  <si>
    <t>ŠDA 0/32 G/E 
tl. 200mm 
odečteno z ACADu</t>
  </si>
  <si>
    <t>1625+1625=3 250,00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</si>
  <si>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</si>
  <si>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18</t>
  </si>
  <si>
    <t>572123</t>
  </si>
  <si>
    <t>INFILTRAČNÍ POSTŘIK Z EMULZE DO 1,0KG/M2</t>
  </si>
  <si>
    <t>PI-C 0,60kg/m2 
na vrstvu ŠDA</t>
  </si>
  <si>
    <t>1625=1 625,00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</si>
  <si>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</si>
  <si>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19</t>
  </si>
  <si>
    <t>572213</t>
  </si>
  <si>
    <t>SPOJOVACÍ POSTŘIK Z EMULZE DO 0,5KG/M2</t>
  </si>
  <si>
    <t>PS-CP 0,30 kg/m2 
na vrstvu ACL</t>
  </si>
  <si>
    <t>20</t>
  </si>
  <si>
    <t>572214</t>
  </si>
  <si>
    <t>SPOJOVACÍ POSTŘIK Z MODIFIK EMULZE DO 0,5KG/M2</t>
  </si>
  <si>
    <t>PS-CP 0,30kg/m2 
na vrstvu ACP</t>
  </si>
  <si>
    <t>21</t>
  </si>
  <si>
    <t>574B34</t>
  </si>
  <si>
    <t>ASFALTOVÝ BETON PRO OBRUSNÉ VRSTVY MODIFIK ACO 11+, 11S TL. 40MM</t>
  </si>
  <si>
    <t>ACO11S PMB 45/80-65 
odměřeno z ACADu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</si>
  <si>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</si>
  <si>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22</t>
  </si>
  <si>
    <t>574D58</t>
  </si>
  <si>
    <t>ASFALTOVÝ BETON PRO LOŽNÍ VRSTVY MODIFIK ACL 22+, 22S TL. 60MM</t>
  </si>
  <si>
    <t>ACL22S PMB 25/55-60</t>
  </si>
  <si>
    <t>23</t>
  </si>
  <si>
    <t>574E58</t>
  </si>
  <si>
    <t>ASFALTOVÝ BETON PRO PODKLADNÍ VRSTVY ACP 22+, 22S TL. 60MM</t>
  </si>
  <si>
    <t>ACP22S 50/70</t>
  </si>
  <si>
    <t>24</t>
  </si>
  <si>
    <t>57621</t>
  </si>
  <si>
    <t>POSYP KAMENIVEM DRCENÝM 5KG/M2</t>
  </si>
  <si>
    <t>HDK fr. 2/4 3kg/m2 - infiltrační postřik</t>
  </si>
  <si>
    <t>- dodání kameniva předepsané kvality a zrnitosti  
- posyp předepsaným množstvím</t>
  </si>
  <si>
    <t>Ostatní konstrukce a práce</t>
  </si>
  <si>
    <t>25</t>
  </si>
  <si>
    <t>914131</t>
  </si>
  <si>
    <t>DOPRAVNÍ ZNAČKY ZÁKLADNÍ VELIKOSTI OCELOVÉ FÓLIE TŘ 2 - DODÁVKA A MONTÁŽ</t>
  </si>
  <si>
    <t>viz výkres 07 - Výkres dopravního značení</t>
  </si>
  <si>
    <t>P1  2=2,00 [A] 
IS3c  2=2,00 [B] 
Celkem: A+B=4,00 [C]</t>
  </si>
  <si>
    <t>položka zahrnuje:  
- dodávku a montáž značek v požadovaném provedení</t>
  </si>
  <si>
    <t>26</t>
  </si>
  <si>
    <t>914431</t>
  </si>
  <si>
    <t>DOPRAVNÍ ZNAČKY 100X150CM OCELOVÉ TŘ RA2 - DODÁVKA A MONTÁŽ</t>
  </si>
  <si>
    <t>IP19  2=2,00 [A]</t>
  </si>
  <si>
    <t>Položka zahrnuje:  
- dodávku a montáž značek v požadovaném provedení  
Položka nezahrnuje:  
- x</t>
  </si>
  <si>
    <t>27</t>
  </si>
  <si>
    <t>914911</t>
  </si>
  <si>
    <t>SLOUPKY A STOJKY DOPRAVNÍCH ZNAČEK Z OCEL TRUBEK SE ZABETONOVÁNÍM -
DODÁVKA A MONTÁŽ</t>
  </si>
  <si>
    <t>6=6,00 [A]</t>
  </si>
  <si>
    <t>položka zahrnuje:  
- sloupky a upevňovací zařízení včetně jejich osazení (betonová patka, zemní práce)</t>
  </si>
  <si>
    <t>28</t>
  </si>
  <si>
    <t>915211</t>
  </si>
  <si>
    <t>VODOROVNÉ DOPRAVNÍ ZNAČENÍ PLASTEM HLADKÉ - DODÁVKA A POKLÁDKA</t>
  </si>
  <si>
    <t>v případě nutnosti se provede předznačení barvou</t>
  </si>
  <si>
    <t>V9a  24*1,3=31,20 [A] 
V13a  (338+302)*0,125+(132+396)/3=256,00 [B] 
Celkem: A+B=287,20 [C]</t>
  </si>
  <si>
    <t>položka zahrnuje:  
- dodání a pokládku nátěrového materiálu (měří se pouze natíraná plocha)  
- předznačení a reflexní úpravu</t>
  </si>
  <si>
    <t>29</t>
  </si>
  <si>
    <t>915221</t>
  </si>
  <si>
    <t>VODOR DOPRAV ZNAČ PLASTEM STRUKTURÁLNÍ NEHLUČNÉ - DOD A POKLÁDKA</t>
  </si>
  <si>
    <t>V1a  (26+135+28)*0,125=23,63 [A] 
V2b 3/1,5  tl. 0,125  (132+176)/3*2*0,125=25,67 [B] 
V2b 1,5/1,5 tl. 0,125  (19+19)/2*0,125=2,38 [C] 
V5  3,25*0,5=1,63 [D] 
Celkem: A+B+C+D=53,31 [E]</t>
  </si>
  <si>
    <t>30</t>
  </si>
  <si>
    <t>9183E2</t>
  </si>
  <si>
    <t>PROPUSTY Z TRUB DN 800MM ŽELEZOBETONOVÝCH</t>
  </si>
  <si>
    <t>M</t>
  </si>
  <si>
    <t>3,25=3,25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</si>
  <si>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</si>
  <si>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SO 150</t>
  </si>
  <si>
    <t>Rozšíření místní komunikace</t>
  </si>
  <si>
    <t>178=178,00 [A]</t>
  </si>
  <si>
    <t>AZ 
78=78,00 [A] 
výměna podloží v zářezu 
143=143,00 [B] 
Celkem: A+B=221,00 [C]</t>
  </si>
  <si>
    <t>13273</t>
  </si>
  <si>
    <t>HLOUBENÍ RÝH ŠÍŘ DO 2M PAŽ I NEPAŽ TŘ. I</t>
  </si>
  <si>
    <t>propustek DN 600</t>
  </si>
  <si>
    <t>propust  1,3*7,05*2,0=18,33 [B]</t>
  </si>
  <si>
    <t>27=27,00 [A]</t>
  </si>
  <si>
    <t>17310</t>
  </si>
  <si>
    <t>ZEMNÍ KRAJNICE A DOSYPÁVKY SE ZHUTNĚNÍM</t>
  </si>
  <si>
    <t>0,015*(49+46)=1,43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</si>
  <si>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</si>
  <si>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1,1*7,05=7,76 [A]</t>
  </si>
  <si>
    <t>odečteno z ACADu</t>
  </si>
  <si>
    <t>187=187,00 [A]</t>
  </si>
  <si>
    <t>18222</t>
  </si>
  <si>
    <t>ROZPROSTŘENÍ ORNICE VE SVAHU V TL DO 0,15M</t>
  </si>
  <si>
    <t>dle ACAD</t>
  </si>
  <si>
    <t>60=60,00 [A]</t>
  </si>
  <si>
    <t>Položka zahrnuje:  
- nutné přemístění ornice z dočasných skládek vzdálených do 50m  
- rozprostření ornice v předepsané tloušťce ve svahu přes 1:5  
Položka nezahrnuje:  
- x</t>
  </si>
  <si>
    <t>18242</t>
  </si>
  <si>
    <t>ZALOŽENÍ TRÁVNÍKU HYDROOSEVEM NA ORNICI</t>
  </si>
  <si>
    <t>Položka zahrnuje:  
- dodání předepsané travní směsi, hydroosev na ornici, zalévání, první pokosení, to vše bez ohledu na sklon terénu  
Položka nezahrnuje:  
- x</t>
  </si>
  <si>
    <t>18247</t>
  </si>
  <si>
    <t>OŠETŘOVÁNÍ TRÁVNÍKU</t>
  </si>
  <si>
    <t>3*60=180,00 [A]</t>
  </si>
  <si>
    <t>Položka zahrnuje:  
- pokosení se shrabáním, naložení shrabků na dopravní prostředek, s odvozem a se složením, to vše bez ohledu na sklon terénu  
- nutné zalití a hnojení  
Položka nezahrnuje:  
- x</t>
  </si>
  <si>
    <t>18351</t>
  </si>
  <si>
    <t>CHEMICKÉ ODPLEVELENÍ</t>
  </si>
  <si>
    <t>1,5*60=90,00 [A]</t>
  </si>
  <si>
    <t>Položka zahrnuje  
- celoplošný postřik a chemickou likvidace nežádoucích rostlin nebo jejích částí a zabránění jejich dalšímu růstu na urovnaném volném terénu  
Položka nezahrnuje:  
- x</t>
  </si>
  <si>
    <t>45131A</t>
  </si>
  <si>
    <t>PODKLADNÍ A VÝPLŇOVÉ VRSTVY Z PROSTÉHO BETONU C20/25</t>
  </si>
  <si>
    <t>propustek DN 600 
C20/25 XF3</t>
  </si>
  <si>
    <t>pod trouby 0,28*7,05=1,97 [A]</t>
  </si>
  <si>
    <t>propustek DN 600 - podsyp pod trouby</t>
  </si>
  <si>
    <t>7,05*0,1*2,0=1,41 [A]</t>
  </si>
  <si>
    <t>56333</t>
  </si>
  <si>
    <t>VOZOVKOVÉ VRSTVY ZE ŠTĚRKODRTI TL. DO 150MM</t>
  </si>
  <si>
    <t>tl. 150mm 
ŠDA 0/32</t>
  </si>
  <si>
    <t>343*1,14=391,02 [A]</t>
  </si>
  <si>
    <t>Položka zahrnuje:  
- dodání kameniva předepsané kvality a zrnitosti  
- rozprostření a zhutnění vrstvy v předepsané tloušťce  
- zřízení vrstvy bez rozlišení šířky, pokládání vrstvy po etapách  
Položka nezahrnuje:  
- postřiky, nátěry</t>
  </si>
  <si>
    <t>tl. 150mm 
ŠDA 0/63</t>
  </si>
  <si>
    <t>343*1,24=425,32 [A] 
součást stavby II/152 Slavětice - obchvat 291m2=291,00 [B] 
A-B=134,32 [C]</t>
  </si>
  <si>
    <t>56963</t>
  </si>
  <si>
    <t>ZPEVNĚNÍ KRAJNIC Z RECYKLOVANÉHO MATERIÁLU TL DO 150MM</t>
  </si>
  <si>
    <t>R-mat 0/22  nebo ŠD 0/32 
tl. 150mm</t>
  </si>
  <si>
    <t>0,5*(49+47)=48,00 [A]</t>
  </si>
  <si>
    <t>Položka zahrnuje:  
- dodání recyklátu předepsané kvality a zrnitosti  
- očištění podkladu  
- uložení recyklátu dle předepsaného technologického předpisu, zhutnění vrstvy v předepsané tloušťce  
- zřízení vrstvy bez rozlišení šířky, pokládání vrstvy po etapách,  
Položka nezahrnuje:  
- postřiky, nátěry</t>
  </si>
  <si>
    <t>Položka zahrnuje:  
- dodání všech předepsaných materiálů pro postřiky v předepsaném množství  
- provedení dle předepsaného technologického předpisu  
- zřízení vrstvy bez rozlišení šířky, pokládání vrstvy po etapách  
- úpravu napojení, ukončení  
Položka nezahrnuje:  
- x</t>
  </si>
  <si>
    <t>PS-CP 0,35 kg/m2 
na vrstvu ACL a ACP</t>
  </si>
  <si>
    <t>343*1,06+343*1,03=716,87 [A]</t>
  </si>
  <si>
    <t>574A33</t>
  </si>
  <si>
    <t>ASFALTOVÝ BETON PRO OBRUSNÉ VRSTVY ACO 11 TL. 40MM</t>
  </si>
  <si>
    <t>ACO 11 50/70</t>
  </si>
  <si>
    <t>343=343,00 [A]</t>
  </si>
  <si>
    <t>Položka zahrnuje:  
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Položka nezahrnuje:  
- postřiky, nátěry  
- těsnění podél obrubníků, dilatačních zařízení, odvodňovacích proužků, odvodňovačů, vpustí, šachet a pod.</t>
  </si>
  <si>
    <t>574C56</t>
  </si>
  <si>
    <t>ASFALTOVÝ BETON PRO LOŽNÍ VRSTVY ACL 16+, 16S TL. 60MM</t>
  </si>
  <si>
    <t>ACL 16+  50/70</t>
  </si>
  <si>
    <t>343*1,03=353,29 [A]</t>
  </si>
  <si>
    <t>574E76</t>
  </si>
  <si>
    <t>ASFALTOVÝ BETON PRO PODKLADNÍ VRSTVY ACP 16+, 16S TL. 80MM</t>
  </si>
  <si>
    <t>ACP 16+ 50/70</t>
  </si>
  <si>
    <t>343*1,06=363,58 [A]</t>
  </si>
  <si>
    <t>C2a</t>
  </si>
  <si>
    <t>P4   1=1,00 [A]</t>
  </si>
  <si>
    <t>V4 š. 0,125 
(48+46)*0,125=11,75 [A]</t>
  </si>
  <si>
    <t>Položka zahrnuje:  
- dodání a pokládku nátěrového materiálu  
- předznačení a reflexní úpravu  
Položka nezahrnuje:  
- x  
Způsob měření:  
- měří se pouze natíraná plocha</t>
  </si>
  <si>
    <t>9183D2</t>
  </si>
  <si>
    <t>PROPUSTY Z TRUB DN 600MM ŽELEZOBETONOVÝCH</t>
  </si>
  <si>
    <t>7,05=7,05 [A]</t>
  </si>
</sst>
</file>

<file path=xl/styles.xml><?xml version="1.0" encoding="utf-8"?>
<styleSheet xmlns="http://schemas.openxmlformats.org/spreadsheetml/2006/main">
  <numFmts count="1">
    <numFmt numFmtId="177" formatCode="#,##0.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1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SUM(C10:C12)</f>
      </c>
      <c s="1"/>
      <c s="1"/>
    </row>
    <row r="7" spans="1:5" ht="12.75" customHeight="1">
      <c r="A7" s="1"/>
      <c s="4" t="s">
        <v>4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102</v>
      </c>
      <c s="20" t="s">
        <v>103</v>
      </c>
      <c s="21">
        <f>'SO 102'!I3</f>
      </c>
      <c s="21">
        <f>'SO 102'!O2</f>
      </c>
      <c s="21">
        <f>C11+D11</f>
      </c>
    </row>
    <row r="12" spans="1:5" ht="12.75" customHeight="1">
      <c r="A12" s="20" t="s">
        <v>255</v>
      </c>
      <c s="20" t="s">
        <v>256</v>
      </c>
      <c s="21">
        <f>'SO 150'!I3</f>
      </c>
      <c s="21">
        <f>'SO 150'!O2</f>
      </c>
      <c s="21">
        <f>C12+D12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22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37">
        <f>0+I8</f>
      </c>
      <c r="O3" t="s">
        <v>18</v>
      </c>
      <c t="s">
        <v>21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21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21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21</v>
      </c>
      <c s="15" t="s">
        <v>22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0+I9+I13+I17+I21+I25+I29+I33+I37+I41+I45+I49+I53+I57</f>
      </c>
      <c>
        <f>0+O9+O13+O17+O21+O25+O29+O33+O37+O41+O45+O49+O53+O57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2">
        <v>0</v>
      </c>
      <c s="32">
        <f>ROUND(ROUND(H9,2)*ROUND(G9,2),2)</f>
      </c>
      <c r="O9">
        <f>(I9*21)/100</f>
      </c>
      <c t="s">
        <v>21</v>
      </c>
    </row>
    <row r="10" spans="1:5" ht="38.25">
      <c r="A10" s="33" t="s">
        <v>49</v>
      </c>
      <c r="E10" s="34" t="s">
        <v>50</v>
      </c>
    </row>
    <row r="11" spans="1:5" ht="12.75">
      <c r="A11" s="35" t="s">
        <v>51</v>
      </c>
      <c r="E11" s="36" t="s">
        <v>46</v>
      </c>
    </row>
    <row r="12" spans="1:5" ht="12.75">
      <c r="A12" t="s">
        <v>52</v>
      </c>
      <c r="E12" s="34" t="s">
        <v>53</v>
      </c>
    </row>
    <row r="13" spans="1:16" ht="12.75">
      <c r="A13" s="25" t="s">
        <v>44</v>
      </c>
      <c s="29" t="s">
        <v>21</v>
      </c>
      <c s="29" t="s">
        <v>54</v>
      </c>
      <c s="25" t="s">
        <v>55</v>
      </c>
      <c s="30" t="s">
        <v>56</v>
      </c>
      <c s="31" t="s">
        <v>48</v>
      </c>
      <c s="32">
        <v>1</v>
      </c>
      <c s="32">
        <v>0</v>
      </c>
      <c s="32">
        <f>ROUND(ROUND(H13,2)*ROUND(G13,2),2)</f>
      </c>
      <c r="O13">
        <f>(I13*21)/100</f>
      </c>
      <c t="s">
        <v>21</v>
      </c>
    </row>
    <row r="14" spans="1:5" ht="12.75">
      <c r="A14" s="33" t="s">
        <v>49</v>
      </c>
      <c r="E14" s="34" t="s">
        <v>57</v>
      </c>
    </row>
    <row r="15" spans="1:5" ht="12.75">
      <c r="A15" s="35" t="s">
        <v>51</v>
      </c>
      <c r="E15" s="36" t="s">
        <v>46</v>
      </c>
    </row>
    <row r="16" spans="1:5" ht="12.75">
      <c r="A16" t="s">
        <v>52</v>
      </c>
      <c r="E16" s="34" t="s">
        <v>58</v>
      </c>
    </row>
    <row r="17" spans="1:16" ht="12.75">
      <c r="A17" s="25" t="s">
        <v>44</v>
      </c>
      <c s="29" t="s">
        <v>22</v>
      </c>
      <c s="29" t="s">
        <v>54</v>
      </c>
      <c s="25" t="s">
        <v>59</v>
      </c>
      <c s="30" t="s">
        <v>56</v>
      </c>
      <c s="31" t="s">
        <v>48</v>
      </c>
      <c s="32">
        <v>1</v>
      </c>
      <c s="32">
        <v>0</v>
      </c>
      <c s="32">
        <f>ROUND(ROUND(H17,2)*ROUND(G17,2),2)</f>
      </c>
      <c r="O17">
        <f>(I17*21)/100</f>
      </c>
      <c t="s">
        <v>21</v>
      </c>
    </row>
    <row r="18" spans="1:5" ht="12.75">
      <c r="A18" s="33" t="s">
        <v>49</v>
      </c>
      <c r="E18" s="34" t="s">
        <v>60</v>
      </c>
    </row>
    <row r="19" spans="1:5" ht="12.75">
      <c r="A19" s="35" t="s">
        <v>51</v>
      </c>
      <c r="E19" s="36" t="s">
        <v>46</v>
      </c>
    </row>
    <row r="20" spans="1:5" ht="51">
      <c r="A20" t="s">
        <v>52</v>
      </c>
      <c r="E20" s="34" t="s">
        <v>61</v>
      </c>
    </row>
    <row r="21" spans="1:16" ht="12.75">
      <c r="A21" s="25" t="s">
        <v>44</v>
      </c>
      <c s="29" t="s">
        <v>32</v>
      </c>
      <c s="29" t="s">
        <v>62</v>
      </c>
      <c s="25" t="s">
        <v>46</v>
      </c>
      <c s="30" t="s">
        <v>63</v>
      </c>
      <c s="31" t="s">
        <v>48</v>
      </c>
      <c s="32">
        <v>1</v>
      </c>
      <c s="32">
        <v>0</v>
      </c>
      <c s="32">
        <f>ROUND(ROUND(H21,2)*ROUND(G21,2),2)</f>
      </c>
      <c r="O21">
        <f>(I21*21)/100</f>
      </c>
      <c t="s">
        <v>21</v>
      </c>
    </row>
    <row r="22" spans="1:5" ht="25.5">
      <c r="A22" s="33" t="s">
        <v>49</v>
      </c>
      <c r="E22" s="34" t="s">
        <v>64</v>
      </c>
    </row>
    <row r="23" spans="1:5" ht="12.75">
      <c r="A23" s="35" t="s">
        <v>51</v>
      </c>
      <c r="E23" s="36" t="s">
        <v>46</v>
      </c>
    </row>
    <row r="24" spans="1:5" ht="12.75">
      <c r="A24" t="s">
        <v>52</v>
      </c>
      <c r="E24" s="34" t="s">
        <v>65</v>
      </c>
    </row>
    <row r="25" spans="1:16" ht="12.75">
      <c r="A25" s="25" t="s">
        <v>44</v>
      </c>
      <c s="29" t="s">
        <v>34</v>
      </c>
      <c s="29" t="s">
        <v>66</v>
      </c>
      <c s="25" t="s">
        <v>46</v>
      </c>
      <c s="30" t="s">
        <v>67</v>
      </c>
      <c s="31" t="s">
        <v>48</v>
      </c>
      <c s="32">
        <v>1</v>
      </c>
      <c s="32">
        <v>0</v>
      </c>
      <c s="32">
        <f>ROUND(ROUND(H25,2)*ROUND(G25,2),2)</f>
      </c>
      <c r="O25">
        <f>(I25*21)/100</f>
      </c>
      <c t="s">
        <v>21</v>
      </c>
    </row>
    <row r="26" spans="1:5" ht="38.25">
      <c r="A26" s="33" t="s">
        <v>49</v>
      </c>
      <c r="E26" s="34" t="s">
        <v>68</v>
      </c>
    </row>
    <row r="27" spans="1:5" ht="12.75">
      <c r="A27" s="35" t="s">
        <v>51</v>
      </c>
      <c r="E27" s="36" t="s">
        <v>46</v>
      </c>
    </row>
    <row r="28" spans="1:5" ht="51">
      <c r="A28" t="s">
        <v>52</v>
      </c>
      <c r="E28" s="34" t="s">
        <v>69</v>
      </c>
    </row>
    <row r="29" spans="1:16" ht="12.75">
      <c r="A29" s="25" t="s">
        <v>44</v>
      </c>
      <c s="29" t="s">
        <v>36</v>
      </c>
      <c s="29" t="s">
        <v>70</v>
      </c>
      <c s="25" t="s">
        <v>46</v>
      </c>
      <c s="30" t="s">
        <v>71</v>
      </c>
      <c s="31" t="s">
        <v>48</v>
      </c>
      <c s="32">
        <v>1</v>
      </c>
      <c s="32">
        <v>0</v>
      </c>
      <c s="32">
        <f>ROUND(ROUND(H29,2)*ROUND(G29,2),2)</f>
      </c>
      <c r="O29">
        <f>(I29*21)/100</f>
      </c>
      <c t="s">
        <v>21</v>
      </c>
    </row>
    <row r="30" spans="1:5" ht="12.75">
      <c r="A30" s="33" t="s">
        <v>49</v>
      </c>
      <c r="E30" s="34" t="s">
        <v>72</v>
      </c>
    </row>
    <row r="31" spans="1:5" ht="12.75">
      <c r="A31" s="35" t="s">
        <v>51</v>
      </c>
      <c r="E31" s="36" t="s">
        <v>46</v>
      </c>
    </row>
    <row r="32" spans="1:5" ht="12.75">
      <c r="A32" t="s">
        <v>52</v>
      </c>
      <c r="E32" s="34" t="s">
        <v>65</v>
      </c>
    </row>
    <row r="33" spans="1:16" ht="12.75">
      <c r="A33" s="25" t="s">
        <v>44</v>
      </c>
      <c s="29" t="s">
        <v>73</v>
      </c>
      <c s="29" t="s">
        <v>74</v>
      </c>
      <c s="25" t="s">
        <v>46</v>
      </c>
      <c s="30" t="s">
        <v>75</v>
      </c>
      <c s="31" t="s">
        <v>48</v>
      </c>
      <c s="32">
        <v>1</v>
      </c>
      <c s="32">
        <v>0</v>
      </c>
      <c s="32">
        <f>ROUND(ROUND(H33,2)*ROUND(G33,2),2)</f>
      </c>
      <c r="O33">
        <f>(I33*21)/100</f>
      </c>
      <c t="s">
        <v>21</v>
      </c>
    </row>
    <row r="34" spans="1:5" ht="25.5">
      <c r="A34" s="33" t="s">
        <v>49</v>
      </c>
      <c r="E34" s="34" t="s">
        <v>76</v>
      </c>
    </row>
    <row r="35" spans="1:5" ht="12.75">
      <c r="A35" s="35" t="s">
        <v>51</v>
      </c>
      <c r="E35" s="36" t="s">
        <v>46</v>
      </c>
    </row>
    <row r="36" spans="1:5" ht="12.75">
      <c r="A36" t="s">
        <v>52</v>
      </c>
      <c r="E36" s="34" t="s">
        <v>65</v>
      </c>
    </row>
    <row r="37" spans="1:16" ht="12.75">
      <c r="A37" s="25" t="s">
        <v>44</v>
      </c>
      <c s="29" t="s">
        <v>77</v>
      </c>
      <c s="29" t="s">
        <v>78</v>
      </c>
      <c s="25" t="s">
        <v>46</v>
      </c>
      <c s="30" t="s">
        <v>79</v>
      </c>
      <c s="31" t="s">
        <v>48</v>
      </c>
      <c s="32">
        <v>1</v>
      </c>
      <c s="32">
        <v>0</v>
      </c>
      <c s="32">
        <f>ROUND(ROUND(H37,2)*ROUND(G37,2),2)</f>
      </c>
      <c r="O37">
        <f>(I37*21)/100</f>
      </c>
      <c t="s">
        <v>21</v>
      </c>
    </row>
    <row r="38" spans="1:5" ht="38.25">
      <c r="A38" s="33" t="s">
        <v>49</v>
      </c>
      <c r="E38" s="34" t="s">
        <v>80</v>
      </c>
    </row>
    <row r="39" spans="1:5" ht="12.75">
      <c r="A39" s="35" t="s">
        <v>51</v>
      </c>
      <c r="E39" s="36" t="s">
        <v>46</v>
      </c>
    </row>
    <row r="40" spans="1:5" ht="12.75">
      <c r="A40" t="s">
        <v>52</v>
      </c>
      <c r="E40" s="34" t="s">
        <v>65</v>
      </c>
    </row>
    <row r="41" spans="1:16" ht="12.75">
      <c r="A41" s="25" t="s">
        <v>44</v>
      </c>
      <c s="29" t="s">
        <v>39</v>
      </c>
      <c s="29" t="s">
        <v>81</v>
      </c>
      <c s="25" t="s">
        <v>46</v>
      </c>
      <c s="30" t="s">
        <v>82</v>
      </c>
      <c s="31" t="s">
        <v>48</v>
      </c>
      <c s="32">
        <v>1</v>
      </c>
      <c s="32">
        <v>0</v>
      </c>
      <c s="32">
        <f>ROUND(ROUND(H41,2)*ROUND(G41,2),2)</f>
      </c>
      <c r="O41">
        <f>(I41*21)/100</f>
      </c>
      <c t="s">
        <v>21</v>
      </c>
    </row>
    <row r="42" spans="1:5" ht="25.5">
      <c r="A42" s="33" t="s">
        <v>49</v>
      </c>
      <c r="E42" s="34" t="s">
        <v>83</v>
      </c>
    </row>
    <row r="43" spans="1:5" ht="12.75">
      <c r="A43" s="35" t="s">
        <v>51</v>
      </c>
      <c r="E43" s="36" t="s">
        <v>46</v>
      </c>
    </row>
    <row r="44" spans="1:5" ht="12.75">
      <c r="A44" t="s">
        <v>52</v>
      </c>
      <c r="E44" s="34" t="s">
        <v>65</v>
      </c>
    </row>
    <row r="45" spans="1:16" ht="12.75">
      <c r="A45" s="25" t="s">
        <v>44</v>
      </c>
      <c s="29" t="s">
        <v>41</v>
      </c>
      <c s="29" t="s">
        <v>84</v>
      </c>
      <c s="25" t="s">
        <v>46</v>
      </c>
      <c s="30" t="s">
        <v>85</v>
      </c>
      <c s="31" t="s">
        <v>48</v>
      </c>
      <c s="32">
        <v>1</v>
      </c>
      <c s="32">
        <v>0</v>
      </c>
      <c s="32">
        <f>ROUND(ROUND(H45,2)*ROUND(G45,2),2)</f>
      </c>
      <c r="O45">
        <f>(I45*21)/100</f>
      </c>
      <c t="s">
        <v>21</v>
      </c>
    </row>
    <row r="46" spans="1:5" ht="12.75">
      <c r="A46" s="33" t="s">
        <v>49</v>
      </c>
      <c r="E46" s="34" t="s">
        <v>86</v>
      </c>
    </row>
    <row r="47" spans="1:5" ht="12.75">
      <c r="A47" s="35" t="s">
        <v>51</v>
      </c>
      <c r="E47" s="36" t="s">
        <v>46</v>
      </c>
    </row>
    <row r="48" spans="1:5" ht="76.5">
      <c r="A48" t="s">
        <v>52</v>
      </c>
      <c r="E48" s="34" t="s">
        <v>87</v>
      </c>
    </row>
    <row r="49" spans="1:16" ht="12.75">
      <c r="A49" s="25" t="s">
        <v>44</v>
      </c>
      <c s="29" t="s">
        <v>88</v>
      </c>
      <c s="29" t="s">
        <v>89</v>
      </c>
      <c s="25" t="s">
        <v>46</v>
      </c>
      <c s="30" t="s">
        <v>90</v>
      </c>
      <c s="31" t="s">
        <v>48</v>
      </c>
      <c s="32">
        <v>1</v>
      </c>
      <c s="32">
        <v>0</v>
      </c>
      <c s="32">
        <f>ROUND(ROUND(H49,2)*ROUND(G49,2),2)</f>
      </c>
      <c r="O49">
        <f>(I49*21)/100</f>
      </c>
      <c t="s">
        <v>21</v>
      </c>
    </row>
    <row r="50" spans="1:5" ht="38.25">
      <c r="A50" s="33" t="s">
        <v>49</v>
      </c>
      <c r="E50" s="34" t="s">
        <v>91</v>
      </c>
    </row>
    <row r="51" spans="1:5" ht="12.75">
      <c r="A51" s="35" t="s">
        <v>51</v>
      </c>
      <c r="E51" s="36" t="s">
        <v>46</v>
      </c>
    </row>
    <row r="52" spans="1:5" ht="12.75">
      <c r="A52" t="s">
        <v>52</v>
      </c>
      <c r="E52" s="34" t="s">
        <v>65</v>
      </c>
    </row>
    <row r="53" spans="1:16" ht="12.75">
      <c r="A53" s="25" t="s">
        <v>44</v>
      </c>
      <c s="29" t="s">
        <v>92</v>
      </c>
      <c s="29" t="s">
        <v>93</v>
      </c>
      <c s="25" t="s">
        <v>55</v>
      </c>
      <c s="30" t="s">
        <v>94</v>
      </c>
      <c s="31" t="s">
        <v>48</v>
      </c>
      <c s="32">
        <v>1</v>
      </c>
      <c s="32">
        <v>0</v>
      </c>
      <c s="32">
        <f>ROUND(ROUND(H53,2)*ROUND(G53,2),2)</f>
      </c>
      <c r="O53">
        <f>(I53*21)/100</f>
      </c>
      <c t="s">
        <v>21</v>
      </c>
    </row>
    <row r="54" spans="1:5" ht="25.5">
      <c r="A54" s="33" t="s">
        <v>49</v>
      </c>
      <c r="E54" s="34" t="s">
        <v>95</v>
      </c>
    </row>
    <row r="55" spans="1:5" ht="12.75">
      <c r="A55" s="35" t="s">
        <v>51</v>
      </c>
      <c r="E55" s="36" t="s">
        <v>46</v>
      </c>
    </row>
    <row r="56" spans="1:5" ht="12.75">
      <c r="A56" t="s">
        <v>52</v>
      </c>
      <c r="E56" s="34" t="s">
        <v>96</v>
      </c>
    </row>
    <row r="57" spans="1:16" ht="12.75">
      <c r="A57" s="25" t="s">
        <v>44</v>
      </c>
      <c s="29" t="s">
        <v>97</v>
      </c>
      <c s="29" t="s">
        <v>98</v>
      </c>
      <c s="25" t="s">
        <v>46</v>
      </c>
      <c s="30" t="s">
        <v>99</v>
      </c>
      <c s="31" t="s">
        <v>48</v>
      </c>
      <c s="32">
        <v>1</v>
      </c>
      <c s="32">
        <v>0</v>
      </c>
      <c s="32">
        <f>ROUND(ROUND(H57,2)*ROUND(G57,2),2)</f>
      </c>
      <c r="O57">
        <f>(I57*21)/100</f>
      </c>
      <c t="s">
        <v>21</v>
      </c>
    </row>
    <row r="58" spans="1:5" ht="38.25">
      <c r="A58" s="33" t="s">
        <v>49</v>
      </c>
      <c r="E58" s="34" t="s">
        <v>100</v>
      </c>
    </row>
    <row r="59" spans="1:5" ht="12.75">
      <c r="A59" s="35" t="s">
        <v>51</v>
      </c>
      <c r="E59" s="36" t="s">
        <v>46</v>
      </c>
    </row>
    <row r="60" spans="1:5" ht="25.5">
      <c r="A60" t="s">
        <v>52</v>
      </c>
      <c r="E60" s="34" t="s">
        <v>101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0+O8+O49+O66+O75+O108</f>
      </c>
      <c t="s">
        <v>22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102</v>
      </c>
      <c s="37">
        <f>0+I8+I49+I66+I75+I108</f>
      </c>
      <c r="O3" t="s">
        <v>18</v>
      </c>
      <c t="s">
        <v>21</v>
      </c>
    </row>
    <row r="4" spans="1:16" ht="15" customHeight="1">
      <c r="A4" t="s">
        <v>16</v>
      </c>
      <c s="16" t="s">
        <v>17</v>
      </c>
      <c s="17" t="s">
        <v>102</v>
      </c>
      <c s="6"/>
      <c s="18" t="s">
        <v>103</v>
      </c>
      <c s="6"/>
      <c s="6"/>
      <c s="19"/>
      <c s="19"/>
      <c r="O4" t="s">
        <v>19</v>
      </c>
      <c t="s">
        <v>21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21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21</v>
      </c>
      <c s="15" t="s">
        <v>22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28</v>
      </c>
      <c s="19"/>
      <c s="27" t="s">
        <v>104</v>
      </c>
      <c s="19"/>
      <c s="19"/>
      <c s="19"/>
      <c s="28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25" t="s">
        <v>44</v>
      </c>
      <c s="29" t="s">
        <v>28</v>
      </c>
      <c s="29" t="s">
        <v>105</v>
      </c>
      <c s="25" t="s">
        <v>46</v>
      </c>
      <c s="30" t="s">
        <v>106</v>
      </c>
      <c s="31" t="s">
        <v>107</v>
      </c>
      <c s="32">
        <v>1</v>
      </c>
      <c s="32">
        <v>0</v>
      </c>
      <c s="32">
        <f>ROUND(ROUND(H9,2)*ROUND(G9,2),2)</f>
      </c>
      <c r="O9">
        <f>(I9*21)/100</f>
      </c>
      <c t="s">
        <v>21</v>
      </c>
    </row>
    <row r="10" spans="1:5" ht="12.75">
      <c r="A10" s="33" t="s">
        <v>49</v>
      </c>
      <c r="E10" s="34" t="s">
        <v>46</v>
      </c>
    </row>
    <row r="11" spans="1:5" ht="12.75">
      <c r="A11" s="35" t="s">
        <v>51</v>
      </c>
      <c r="E11" s="36" t="s">
        <v>108</v>
      </c>
    </row>
    <row r="12" spans="1:5" ht="76.5">
      <c r="A12" t="s">
        <v>52</v>
      </c>
      <c r="E12" s="34" t="s">
        <v>109</v>
      </c>
    </row>
    <row r="13" spans="1:16" ht="12.75">
      <c r="A13" s="25" t="s">
        <v>44</v>
      </c>
      <c s="29" t="s">
        <v>21</v>
      </c>
      <c s="29" t="s">
        <v>110</v>
      </c>
      <c s="25" t="s">
        <v>46</v>
      </c>
      <c s="30" t="s">
        <v>111</v>
      </c>
      <c s="31" t="s">
        <v>112</v>
      </c>
      <c s="32">
        <v>1</v>
      </c>
      <c s="32">
        <v>0</v>
      </c>
      <c s="32">
        <f>ROUND(ROUND(H13,2)*ROUND(G13,2),2)</f>
      </c>
      <c r="O13">
        <f>(I13*21)/100</f>
      </c>
      <c t="s">
        <v>21</v>
      </c>
    </row>
    <row r="14" spans="1:5" ht="38.25">
      <c r="A14" s="33" t="s">
        <v>49</v>
      </c>
      <c r="E14" s="34" t="s">
        <v>113</v>
      </c>
    </row>
    <row r="15" spans="1:5" ht="12.75">
      <c r="A15" s="35" t="s">
        <v>51</v>
      </c>
      <c r="E15" s="36" t="s">
        <v>108</v>
      </c>
    </row>
    <row r="16" spans="1:5" ht="127.5">
      <c r="A16" t="s">
        <v>52</v>
      </c>
      <c r="E16" s="34" t="s">
        <v>114</v>
      </c>
    </row>
    <row r="17" spans="1:16" ht="12.75">
      <c r="A17" s="25" t="s">
        <v>44</v>
      </c>
      <c s="29" t="s">
        <v>22</v>
      </c>
      <c s="29" t="s">
        <v>115</v>
      </c>
      <c s="25" t="s">
        <v>46</v>
      </c>
      <c s="30" t="s">
        <v>116</v>
      </c>
      <c s="31" t="s">
        <v>112</v>
      </c>
      <c s="32">
        <v>1</v>
      </c>
      <c s="32">
        <v>0</v>
      </c>
      <c s="32">
        <f>ROUND(ROUND(H17,2)*ROUND(G17,2),2)</f>
      </c>
      <c r="O17">
        <f>(I17*21)/100</f>
      </c>
      <c t="s">
        <v>21</v>
      </c>
    </row>
    <row r="18" spans="1:5" ht="12.75">
      <c r="A18" s="33" t="s">
        <v>49</v>
      </c>
      <c r="E18" s="34" t="s">
        <v>117</v>
      </c>
    </row>
    <row r="19" spans="1:5" ht="12.75">
      <c r="A19" s="35" t="s">
        <v>51</v>
      </c>
      <c r="E19" s="36" t="s">
        <v>108</v>
      </c>
    </row>
    <row r="20" spans="1:5" ht="153">
      <c r="A20" t="s">
        <v>52</v>
      </c>
      <c r="E20" s="34" t="s">
        <v>118</v>
      </c>
    </row>
    <row r="21" spans="1:16" ht="12.75">
      <c r="A21" s="25" t="s">
        <v>44</v>
      </c>
      <c s="29" t="s">
        <v>32</v>
      </c>
      <c s="29" t="s">
        <v>119</v>
      </c>
      <c s="25" t="s">
        <v>46</v>
      </c>
      <c s="30" t="s">
        <v>120</v>
      </c>
      <c s="31" t="s">
        <v>121</v>
      </c>
      <c s="32">
        <v>885</v>
      </c>
      <c s="32">
        <v>0</v>
      </c>
      <c s="32">
        <f>ROUND(ROUND(H21,2)*ROUND(G21,2),2)</f>
      </c>
      <c r="O21">
        <f>(I21*21)/100</f>
      </c>
      <c t="s">
        <v>21</v>
      </c>
    </row>
    <row r="22" spans="1:5" ht="12.75">
      <c r="A22" s="33" t="s">
        <v>49</v>
      </c>
      <c r="E22" s="34" t="s">
        <v>122</v>
      </c>
    </row>
    <row r="23" spans="1:5" ht="25.5">
      <c r="A23" s="35" t="s">
        <v>51</v>
      </c>
      <c r="E23" s="36" t="s">
        <v>123</v>
      </c>
    </row>
    <row r="24" spans="1:5" ht="382.5">
      <c r="A24" t="s">
        <v>52</v>
      </c>
      <c r="E24" s="34" t="s">
        <v>124</v>
      </c>
    </row>
    <row r="25" spans="1:16" ht="12.75">
      <c r="A25" s="25" t="s">
        <v>44</v>
      </c>
      <c s="29" t="s">
        <v>34</v>
      </c>
      <c s="29" t="s">
        <v>125</v>
      </c>
      <c s="25" t="s">
        <v>46</v>
      </c>
      <c s="30" t="s">
        <v>126</v>
      </c>
      <c s="31" t="s">
        <v>121</v>
      </c>
      <c s="32">
        <v>777</v>
      </c>
      <c s="32">
        <v>0</v>
      </c>
      <c s="32">
        <f>ROUND(ROUND(H25,2)*ROUND(G25,2),2)</f>
      </c>
      <c r="O25">
        <f>(I25*21)/100</f>
      </c>
      <c t="s">
        <v>21</v>
      </c>
    </row>
    <row r="26" spans="1:5" ht="12.75">
      <c r="A26" s="33" t="s">
        <v>49</v>
      </c>
      <c r="E26" s="34" t="s">
        <v>122</v>
      </c>
    </row>
    <row r="27" spans="1:5" ht="25.5">
      <c r="A27" s="35" t="s">
        <v>51</v>
      </c>
      <c r="E27" s="36" t="s">
        <v>127</v>
      </c>
    </row>
    <row r="28" spans="1:5" ht="318.75">
      <c r="A28" t="s">
        <v>52</v>
      </c>
      <c r="E28" s="34" t="s">
        <v>128</v>
      </c>
    </row>
    <row r="29" spans="1:16" ht="12.75">
      <c r="A29" s="25" t="s">
        <v>44</v>
      </c>
      <c s="29" t="s">
        <v>36</v>
      </c>
      <c s="29" t="s">
        <v>129</v>
      </c>
      <c s="25" t="s">
        <v>46</v>
      </c>
      <c s="30" t="s">
        <v>130</v>
      </c>
      <c s="31" t="s">
        <v>121</v>
      </c>
      <c s="32">
        <v>10.24</v>
      </c>
      <c s="32">
        <v>0</v>
      </c>
      <c s="32">
        <f>ROUND(ROUND(H29,2)*ROUND(G29,2),2)</f>
      </c>
      <c r="O29">
        <f>(I29*21)/100</f>
      </c>
      <c t="s">
        <v>21</v>
      </c>
    </row>
    <row r="30" spans="1:5" ht="12.75">
      <c r="A30" s="33" t="s">
        <v>49</v>
      </c>
      <c r="E30" s="34" t="s">
        <v>131</v>
      </c>
    </row>
    <row r="31" spans="1:5" ht="25.5">
      <c r="A31" s="35" t="s">
        <v>51</v>
      </c>
      <c r="E31" s="36" t="s">
        <v>132</v>
      </c>
    </row>
    <row r="32" spans="1:5" ht="344.25">
      <c r="A32" t="s">
        <v>52</v>
      </c>
      <c r="E32" s="34" t="s">
        <v>133</v>
      </c>
    </row>
    <row r="33" spans="1:16" ht="12.75">
      <c r="A33" s="25" t="s">
        <v>44</v>
      </c>
      <c s="29" t="s">
        <v>73</v>
      </c>
      <c s="29" t="s">
        <v>134</v>
      </c>
      <c s="25" t="s">
        <v>59</v>
      </c>
      <c s="30" t="s">
        <v>135</v>
      </c>
      <c s="31" t="s">
        <v>121</v>
      </c>
      <c s="32">
        <v>3927</v>
      </c>
      <c s="32">
        <v>0</v>
      </c>
      <c s="32">
        <f>ROUND(ROUND(H33,2)*ROUND(G33,2),2)</f>
      </c>
      <c r="O33">
        <f>(I33*21)/100</f>
      </c>
      <c t="s">
        <v>21</v>
      </c>
    </row>
    <row r="34" spans="1:5" ht="12.75">
      <c r="A34" s="33" t="s">
        <v>49</v>
      </c>
      <c r="E34" s="34" t="s">
        <v>122</v>
      </c>
    </row>
    <row r="35" spans="1:5" ht="63.75">
      <c r="A35" s="35" t="s">
        <v>51</v>
      </c>
      <c r="E35" s="36" t="s">
        <v>136</v>
      </c>
    </row>
    <row r="36" spans="1:5" ht="267.75">
      <c r="A36" t="s">
        <v>52</v>
      </c>
      <c r="E36" s="34" t="s">
        <v>137</v>
      </c>
    </row>
    <row r="37" spans="1:16" ht="12.75">
      <c r="A37" s="25" t="s">
        <v>44</v>
      </c>
      <c s="29" t="s">
        <v>77</v>
      </c>
      <c s="29" t="s">
        <v>138</v>
      </c>
      <c s="25" t="s">
        <v>46</v>
      </c>
      <c s="30" t="s">
        <v>139</v>
      </c>
      <c s="31" t="s">
        <v>121</v>
      </c>
      <c s="32">
        <v>777</v>
      </c>
      <c s="32">
        <v>0</v>
      </c>
      <c s="32">
        <f>ROUND(ROUND(H37,2)*ROUND(G37,2),2)</f>
      </c>
      <c r="O37">
        <f>(I37*21)/100</f>
      </c>
      <c t="s">
        <v>21</v>
      </c>
    </row>
    <row r="38" spans="1:5" ht="12.75">
      <c r="A38" s="33" t="s">
        <v>49</v>
      </c>
      <c r="E38" s="34" t="s">
        <v>122</v>
      </c>
    </row>
    <row r="39" spans="1:5" ht="12.75">
      <c r="A39" s="35" t="s">
        <v>51</v>
      </c>
      <c r="E39" s="36" t="s">
        <v>140</v>
      </c>
    </row>
    <row r="40" spans="1:5" ht="267.75">
      <c r="A40" t="s">
        <v>52</v>
      </c>
      <c r="E40" s="34" t="s">
        <v>137</v>
      </c>
    </row>
    <row r="41" spans="1:16" ht="12.75">
      <c r="A41" s="25" t="s">
        <v>44</v>
      </c>
      <c s="29" t="s">
        <v>39</v>
      </c>
      <c s="29" t="s">
        <v>141</v>
      </c>
      <c s="25" t="s">
        <v>46</v>
      </c>
      <c s="30" t="s">
        <v>142</v>
      </c>
      <c s="31" t="s">
        <v>121</v>
      </c>
      <c s="32">
        <v>6.8</v>
      </c>
      <c s="32">
        <v>0</v>
      </c>
      <c s="32">
        <f>ROUND(ROUND(H41,2)*ROUND(G41,2),2)</f>
      </c>
      <c r="O41">
        <f>(I41*21)/100</f>
      </c>
      <c t="s">
        <v>21</v>
      </c>
    </row>
    <row r="42" spans="1:5" ht="25.5">
      <c r="A42" s="33" t="s">
        <v>49</v>
      </c>
      <c r="E42" s="34" t="s">
        <v>143</v>
      </c>
    </row>
    <row r="43" spans="1:5" ht="25.5">
      <c r="A43" s="35" t="s">
        <v>51</v>
      </c>
      <c r="E43" s="36" t="s">
        <v>144</v>
      </c>
    </row>
    <row r="44" spans="1:5" ht="306">
      <c r="A44" t="s">
        <v>52</v>
      </c>
      <c r="E44" s="34" t="s">
        <v>145</v>
      </c>
    </row>
    <row r="45" spans="1:16" ht="12.75">
      <c r="A45" s="25" t="s">
        <v>44</v>
      </c>
      <c s="29" t="s">
        <v>41</v>
      </c>
      <c s="29" t="s">
        <v>146</v>
      </c>
      <c s="25" t="s">
        <v>46</v>
      </c>
      <c s="30" t="s">
        <v>147</v>
      </c>
      <c s="31" t="s">
        <v>107</v>
      </c>
      <c s="32">
        <v>1553</v>
      </c>
      <c s="32">
        <v>0</v>
      </c>
      <c s="32">
        <f>ROUND(ROUND(H45,2)*ROUND(G45,2),2)</f>
      </c>
      <c r="O45">
        <f>(I45*21)/100</f>
      </c>
      <c t="s">
        <v>21</v>
      </c>
    </row>
    <row r="46" spans="1:5" ht="12.75">
      <c r="A46" s="33" t="s">
        <v>49</v>
      </c>
      <c r="E46" s="34" t="s">
        <v>122</v>
      </c>
    </row>
    <row r="47" spans="1:5" ht="12.75">
      <c r="A47" s="35" t="s">
        <v>51</v>
      </c>
      <c r="E47" s="36" t="s">
        <v>148</v>
      </c>
    </row>
    <row r="48" spans="1:5" ht="38.25">
      <c r="A48" t="s">
        <v>52</v>
      </c>
      <c r="E48" s="34" t="s">
        <v>149</v>
      </c>
    </row>
    <row r="49" spans="1:18" ht="12.75" customHeight="1">
      <c r="A49" s="6" t="s">
        <v>42</v>
      </c>
      <c s="6"/>
      <c s="39" t="s">
        <v>21</v>
      </c>
      <c s="6"/>
      <c s="27" t="s">
        <v>150</v>
      </c>
      <c s="6"/>
      <c s="6"/>
      <c s="6"/>
      <c s="40">
        <f>0+Q49</f>
      </c>
      <c r="O49">
        <f>0+R49</f>
      </c>
      <c r="Q49">
        <f>0+I50+I54+I58+I62</f>
      </c>
      <c>
        <f>0+O50+O54+O58+O62</f>
      </c>
    </row>
    <row r="50" spans="1:16" ht="12.75">
      <c r="A50" s="25" t="s">
        <v>44</v>
      </c>
      <c s="29" t="s">
        <v>88</v>
      </c>
      <c s="29" t="s">
        <v>151</v>
      </c>
      <c s="25" t="s">
        <v>46</v>
      </c>
      <c s="30" t="s">
        <v>152</v>
      </c>
      <c s="31" t="s">
        <v>121</v>
      </c>
      <c s="32">
        <v>37</v>
      </c>
      <c s="32">
        <v>0</v>
      </c>
      <c s="32">
        <f>ROUND(ROUND(H50,2)*ROUND(G50,2),2)</f>
      </c>
      <c r="O50">
        <f>(I50*21)/100</f>
      </c>
      <c t="s">
        <v>21</v>
      </c>
    </row>
    <row r="51" spans="1:5" ht="25.5">
      <c r="A51" s="33" t="s">
        <v>49</v>
      </c>
      <c r="E51" s="34" t="s">
        <v>153</v>
      </c>
    </row>
    <row r="52" spans="1:5" ht="25.5">
      <c r="A52" s="35" t="s">
        <v>51</v>
      </c>
      <c r="E52" s="36" t="s">
        <v>154</v>
      </c>
    </row>
    <row r="53" spans="1:5" ht="38.25">
      <c r="A53" t="s">
        <v>52</v>
      </c>
      <c r="E53" s="34" t="s">
        <v>155</v>
      </c>
    </row>
    <row r="54" spans="1:16" ht="12.75">
      <c r="A54" s="25" t="s">
        <v>44</v>
      </c>
      <c s="29" t="s">
        <v>92</v>
      </c>
      <c s="29" t="s">
        <v>156</v>
      </c>
      <c s="25" t="s">
        <v>46</v>
      </c>
      <c s="30" t="s">
        <v>157</v>
      </c>
      <c s="31" t="s">
        <v>121</v>
      </c>
      <c s="32">
        <v>885</v>
      </c>
      <c s="32">
        <v>0</v>
      </c>
      <c s="32">
        <f>ROUND(ROUND(H54,2)*ROUND(G54,2),2)</f>
      </c>
      <c r="O54">
        <f>(I54*21)/100</f>
      </c>
      <c t="s">
        <v>21</v>
      </c>
    </row>
    <row r="55" spans="1:5" ht="12.75">
      <c r="A55" s="33" t="s">
        <v>49</v>
      </c>
      <c r="E55" s="34" t="s">
        <v>158</v>
      </c>
    </row>
    <row r="56" spans="1:5" ht="63.75">
      <c r="A56" s="35" t="s">
        <v>51</v>
      </c>
      <c r="E56" s="36" t="s">
        <v>159</v>
      </c>
    </row>
    <row r="57" spans="1:5" ht="38.25">
      <c r="A57" t="s">
        <v>52</v>
      </c>
      <c r="E57" s="34" t="s">
        <v>155</v>
      </c>
    </row>
    <row r="58" spans="1:16" ht="12.75">
      <c r="A58" s="25" t="s">
        <v>44</v>
      </c>
      <c s="29" t="s">
        <v>97</v>
      </c>
      <c s="29" t="s">
        <v>160</v>
      </c>
      <c s="25" t="s">
        <v>46</v>
      </c>
      <c s="30" t="s">
        <v>161</v>
      </c>
      <c s="31" t="s">
        <v>107</v>
      </c>
      <c s="32">
        <v>1553</v>
      </c>
      <c s="32">
        <v>0</v>
      </c>
      <c s="32">
        <f>ROUND(ROUND(H58,2)*ROUND(G58,2),2)</f>
      </c>
      <c r="O58">
        <f>(I58*21)/100</f>
      </c>
      <c t="s">
        <v>21</v>
      </c>
    </row>
    <row r="59" spans="1:5" ht="25.5">
      <c r="A59" s="33" t="s">
        <v>49</v>
      </c>
      <c r="E59" s="34" t="s">
        <v>162</v>
      </c>
    </row>
    <row r="60" spans="1:5" ht="25.5">
      <c r="A60" s="35" t="s">
        <v>51</v>
      </c>
      <c r="E60" s="36" t="s">
        <v>163</v>
      </c>
    </row>
    <row r="61" spans="1:5" ht="102">
      <c r="A61" t="s">
        <v>52</v>
      </c>
      <c r="E61" s="34" t="s">
        <v>164</v>
      </c>
    </row>
    <row r="62" spans="1:16" ht="12.75">
      <c r="A62" s="25" t="s">
        <v>44</v>
      </c>
      <c s="29" t="s">
        <v>165</v>
      </c>
      <c s="29" t="s">
        <v>166</v>
      </c>
      <c s="25" t="s">
        <v>46</v>
      </c>
      <c s="30" t="s">
        <v>167</v>
      </c>
      <c s="31" t="s">
        <v>107</v>
      </c>
      <c s="32">
        <v>838</v>
      </c>
      <c s="32">
        <v>0</v>
      </c>
      <c s="32">
        <f>ROUND(ROUND(H62,2)*ROUND(G62,2),2)</f>
      </c>
      <c r="O62">
        <f>(I62*21)/100</f>
      </c>
      <c t="s">
        <v>21</v>
      </c>
    </row>
    <row r="63" spans="1:5" ht="38.25">
      <c r="A63" s="33" t="s">
        <v>49</v>
      </c>
      <c r="E63" s="34" t="s">
        <v>168</v>
      </c>
    </row>
    <row r="64" spans="1:5" ht="12.75">
      <c r="A64" s="35" t="s">
        <v>51</v>
      </c>
      <c r="E64" s="36" t="s">
        <v>169</v>
      </c>
    </row>
    <row r="65" spans="1:5" ht="102">
      <c r="A65" t="s">
        <v>52</v>
      </c>
      <c r="E65" s="34" t="s">
        <v>170</v>
      </c>
    </row>
    <row r="66" spans="1:18" ht="12.75" customHeight="1">
      <c r="A66" s="6" t="s">
        <v>42</v>
      </c>
      <c s="6"/>
      <c s="39" t="s">
        <v>32</v>
      </c>
      <c s="6"/>
      <c s="27" t="s">
        <v>171</v>
      </c>
      <c s="6"/>
      <c s="6"/>
      <c s="6"/>
      <c s="40">
        <f>0+Q66</f>
      </c>
      <c r="O66">
        <f>0+R66</f>
      </c>
      <c r="Q66">
        <f>0+I67+I71</f>
      </c>
      <c>
        <f>0+O67+O71</f>
      </c>
    </row>
    <row r="67" spans="1:16" ht="12.75">
      <c r="A67" s="25" t="s">
        <v>44</v>
      </c>
      <c s="29" t="s">
        <v>172</v>
      </c>
      <c s="29" t="s">
        <v>173</v>
      </c>
      <c s="25" t="s">
        <v>46</v>
      </c>
      <c s="30" t="s">
        <v>174</v>
      </c>
      <c s="31" t="s">
        <v>121</v>
      </c>
      <c s="32">
        <v>2.45</v>
      </c>
      <c s="32">
        <v>0</v>
      </c>
      <c s="32">
        <f>ROUND(ROUND(H67,2)*ROUND(G67,2),2)</f>
      </c>
      <c r="O67">
        <f>(I67*21)/100</f>
      </c>
      <c t="s">
        <v>21</v>
      </c>
    </row>
    <row r="68" spans="1:5" ht="25.5">
      <c r="A68" s="33" t="s">
        <v>49</v>
      </c>
      <c r="E68" s="34" t="s">
        <v>175</v>
      </c>
    </row>
    <row r="69" spans="1:5" ht="12.75">
      <c r="A69" s="35" t="s">
        <v>51</v>
      </c>
      <c r="E69" s="36" t="s">
        <v>176</v>
      </c>
    </row>
    <row r="70" spans="1:5" ht="395.25">
      <c r="A70" t="s">
        <v>52</v>
      </c>
      <c r="E70" s="34" t="s">
        <v>177</v>
      </c>
    </row>
    <row r="71" spans="1:16" ht="12.75">
      <c r="A71" s="25" t="s">
        <v>44</v>
      </c>
      <c s="29" t="s">
        <v>178</v>
      </c>
      <c s="29" t="s">
        <v>179</v>
      </c>
      <c s="25" t="s">
        <v>46</v>
      </c>
      <c s="30" t="s">
        <v>180</v>
      </c>
      <c s="31" t="s">
        <v>121</v>
      </c>
      <c s="32">
        <v>0.65</v>
      </c>
      <c s="32">
        <v>0</v>
      </c>
      <c s="32">
        <f>ROUND(ROUND(H71,2)*ROUND(G71,2),2)</f>
      </c>
      <c r="O71">
        <f>(I71*21)/100</f>
      </c>
      <c t="s">
        <v>21</v>
      </c>
    </row>
    <row r="72" spans="1:5" ht="12.75">
      <c r="A72" s="33" t="s">
        <v>49</v>
      </c>
      <c r="E72" s="34" t="s">
        <v>181</v>
      </c>
    </row>
    <row r="73" spans="1:5" ht="12.75">
      <c r="A73" s="35" t="s">
        <v>51</v>
      </c>
      <c r="E73" s="36" t="s">
        <v>182</v>
      </c>
    </row>
    <row r="74" spans="1:5" ht="38.25">
      <c r="A74" t="s">
        <v>52</v>
      </c>
      <c r="E74" s="34" t="s">
        <v>155</v>
      </c>
    </row>
    <row r="75" spans="1:18" ht="12.75" customHeight="1">
      <c r="A75" s="6" t="s">
        <v>42</v>
      </c>
      <c s="6"/>
      <c s="39" t="s">
        <v>34</v>
      </c>
      <c s="6"/>
      <c s="27" t="s">
        <v>183</v>
      </c>
      <c s="6"/>
      <c s="6"/>
      <c s="6"/>
      <c s="40">
        <f>0+Q75</f>
      </c>
      <c r="O75">
        <f>0+R75</f>
      </c>
      <c r="Q75">
        <f>0+I76+I80+I84+I88+I92+I96+I100+I104</f>
      </c>
      <c>
        <f>0+O76+O80+O84+O88+O92+O96+O100+O104</f>
      </c>
    </row>
    <row r="76" spans="1:16" ht="12.75">
      <c r="A76" s="25" t="s">
        <v>44</v>
      </c>
      <c s="29" t="s">
        <v>184</v>
      </c>
      <c s="29" t="s">
        <v>185</v>
      </c>
      <c s="25" t="s">
        <v>46</v>
      </c>
      <c s="30" t="s">
        <v>186</v>
      </c>
      <c s="31" t="s">
        <v>107</v>
      </c>
      <c s="32">
        <v>3250</v>
      </c>
      <c s="32">
        <v>0</v>
      </c>
      <c s="32">
        <f>ROUND(ROUND(H76,2)*ROUND(G76,2),2)</f>
      </c>
      <c r="O76">
        <f>(I76*21)/100</f>
      </c>
      <c t="s">
        <v>21</v>
      </c>
    </row>
    <row r="77" spans="1:5" ht="38.25">
      <c r="A77" s="33" t="s">
        <v>49</v>
      </c>
      <c r="E77" s="34" t="s">
        <v>187</v>
      </c>
    </row>
    <row r="78" spans="1:5" ht="12.75">
      <c r="A78" s="35" t="s">
        <v>51</v>
      </c>
      <c r="E78" s="36" t="s">
        <v>188</v>
      </c>
    </row>
    <row r="79" spans="1:5" ht="51">
      <c r="A79" t="s">
        <v>52</v>
      </c>
      <c r="E79" s="34" t="s">
        <v>189</v>
      </c>
    </row>
    <row r="80" spans="1:16" ht="12.75">
      <c r="A80" s="25" t="s">
        <v>44</v>
      </c>
      <c s="29" t="s">
        <v>190</v>
      </c>
      <c s="29" t="s">
        <v>191</v>
      </c>
      <c s="25" t="s">
        <v>46</v>
      </c>
      <c s="30" t="s">
        <v>192</v>
      </c>
      <c s="31" t="s">
        <v>107</v>
      </c>
      <c s="32">
        <v>1625</v>
      </c>
      <c s="32">
        <v>0</v>
      </c>
      <c s="32">
        <f>ROUND(ROUND(H80,2)*ROUND(G80,2),2)</f>
      </c>
      <c r="O80">
        <f>(I80*21)/100</f>
      </c>
      <c t="s">
        <v>21</v>
      </c>
    </row>
    <row r="81" spans="1:5" ht="25.5">
      <c r="A81" s="33" t="s">
        <v>49</v>
      </c>
      <c r="E81" s="34" t="s">
        <v>193</v>
      </c>
    </row>
    <row r="82" spans="1:5" ht="12.75">
      <c r="A82" s="35" t="s">
        <v>51</v>
      </c>
      <c r="E82" s="36" t="s">
        <v>194</v>
      </c>
    </row>
    <row r="83" spans="1:5" ht="51">
      <c r="A83" t="s">
        <v>52</v>
      </c>
      <c r="E83" s="34" t="s">
        <v>195</v>
      </c>
    </row>
    <row r="84" spans="1:16" ht="12.75">
      <c r="A84" s="25" t="s">
        <v>44</v>
      </c>
      <c s="29" t="s">
        <v>196</v>
      </c>
      <c s="29" t="s">
        <v>197</v>
      </c>
      <c s="25" t="s">
        <v>46</v>
      </c>
      <c s="30" t="s">
        <v>198</v>
      </c>
      <c s="31" t="s">
        <v>107</v>
      </c>
      <c s="32">
        <v>1625</v>
      </c>
      <c s="32">
        <v>0</v>
      </c>
      <c s="32">
        <f>ROUND(ROUND(H84,2)*ROUND(G84,2),2)</f>
      </c>
      <c r="O84">
        <f>(I84*21)/100</f>
      </c>
      <c t="s">
        <v>21</v>
      </c>
    </row>
    <row r="85" spans="1:5" ht="25.5">
      <c r="A85" s="33" t="s">
        <v>49</v>
      </c>
      <c r="E85" s="34" t="s">
        <v>199</v>
      </c>
    </row>
    <row r="86" spans="1:5" ht="12.75">
      <c r="A86" s="35" t="s">
        <v>51</v>
      </c>
      <c r="E86" s="36" t="s">
        <v>194</v>
      </c>
    </row>
    <row r="87" spans="1:5" ht="51">
      <c r="A87" t="s">
        <v>52</v>
      </c>
      <c r="E87" s="34" t="s">
        <v>195</v>
      </c>
    </row>
    <row r="88" spans="1:16" ht="12.75">
      <c r="A88" s="25" t="s">
        <v>44</v>
      </c>
      <c s="29" t="s">
        <v>200</v>
      </c>
      <c s="29" t="s">
        <v>201</v>
      </c>
      <c s="25" t="s">
        <v>46</v>
      </c>
      <c s="30" t="s">
        <v>202</v>
      </c>
      <c s="31" t="s">
        <v>107</v>
      </c>
      <c s="32">
        <v>1625</v>
      </c>
      <c s="32">
        <v>0</v>
      </c>
      <c s="32">
        <f>ROUND(ROUND(H88,2)*ROUND(G88,2),2)</f>
      </c>
      <c r="O88">
        <f>(I88*21)/100</f>
      </c>
      <c t="s">
        <v>21</v>
      </c>
    </row>
    <row r="89" spans="1:5" ht="25.5">
      <c r="A89" s="33" t="s">
        <v>49</v>
      </c>
      <c r="E89" s="34" t="s">
        <v>203</v>
      </c>
    </row>
    <row r="90" spans="1:5" ht="12.75">
      <c r="A90" s="35" t="s">
        <v>51</v>
      </c>
      <c r="E90" s="36" t="s">
        <v>194</v>
      </c>
    </row>
    <row r="91" spans="1:5" ht="51">
      <c r="A91" t="s">
        <v>52</v>
      </c>
      <c r="E91" s="34" t="s">
        <v>195</v>
      </c>
    </row>
    <row r="92" spans="1:16" ht="12.75">
      <c r="A92" s="25" t="s">
        <v>44</v>
      </c>
      <c s="29" t="s">
        <v>204</v>
      </c>
      <c s="29" t="s">
        <v>205</v>
      </c>
      <c s="25" t="s">
        <v>46</v>
      </c>
      <c s="30" t="s">
        <v>206</v>
      </c>
      <c s="31" t="s">
        <v>107</v>
      </c>
      <c s="32">
        <v>1625</v>
      </c>
      <c s="32">
        <v>0</v>
      </c>
      <c s="32">
        <f>ROUND(ROUND(H92,2)*ROUND(G92,2),2)</f>
      </c>
      <c r="O92">
        <f>(I92*21)/100</f>
      </c>
      <c t="s">
        <v>21</v>
      </c>
    </row>
    <row r="93" spans="1:5" ht="25.5">
      <c r="A93" s="33" t="s">
        <v>49</v>
      </c>
      <c r="E93" s="34" t="s">
        <v>207</v>
      </c>
    </row>
    <row r="94" spans="1:5" ht="12.75">
      <c r="A94" s="35" t="s">
        <v>51</v>
      </c>
      <c r="E94" s="36" t="s">
        <v>194</v>
      </c>
    </row>
    <row r="95" spans="1:5" ht="140.25">
      <c r="A95" t="s">
        <v>52</v>
      </c>
      <c r="E95" s="34" t="s">
        <v>208</v>
      </c>
    </row>
    <row r="96" spans="1:16" ht="12.75">
      <c r="A96" s="25" t="s">
        <v>44</v>
      </c>
      <c s="29" t="s">
        <v>209</v>
      </c>
      <c s="29" t="s">
        <v>210</v>
      </c>
      <c s="25" t="s">
        <v>46</v>
      </c>
      <c s="30" t="s">
        <v>211</v>
      </c>
      <c s="31" t="s">
        <v>107</v>
      </c>
      <c s="32">
        <v>1625</v>
      </c>
      <c s="32">
        <v>0</v>
      </c>
      <c s="32">
        <f>ROUND(ROUND(H96,2)*ROUND(G96,2),2)</f>
      </c>
      <c r="O96">
        <f>(I96*21)/100</f>
      </c>
      <c t="s">
        <v>21</v>
      </c>
    </row>
    <row r="97" spans="1:5" ht="12.75">
      <c r="A97" s="33" t="s">
        <v>49</v>
      </c>
      <c r="E97" s="34" t="s">
        <v>212</v>
      </c>
    </row>
    <row r="98" spans="1:5" ht="12.75">
      <c r="A98" s="35" t="s">
        <v>51</v>
      </c>
      <c r="E98" s="36" t="s">
        <v>194</v>
      </c>
    </row>
    <row r="99" spans="1:5" ht="140.25">
      <c r="A99" t="s">
        <v>52</v>
      </c>
      <c r="E99" s="34" t="s">
        <v>208</v>
      </c>
    </row>
    <row r="100" spans="1:16" ht="12.75">
      <c r="A100" s="25" t="s">
        <v>44</v>
      </c>
      <c s="29" t="s">
        <v>213</v>
      </c>
      <c s="29" t="s">
        <v>214</v>
      </c>
      <c s="25" t="s">
        <v>46</v>
      </c>
      <c s="30" t="s">
        <v>215</v>
      </c>
      <c s="31" t="s">
        <v>107</v>
      </c>
      <c s="32">
        <v>1625</v>
      </c>
      <c s="32">
        <v>0</v>
      </c>
      <c s="32">
        <f>ROUND(ROUND(H100,2)*ROUND(G100,2),2)</f>
      </c>
      <c r="O100">
        <f>(I100*21)/100</f>
      </c>
      <c t="s">
        <v>21</v>
      </c>
    </row>
    <row r="101" spans="1:5" ht="12.75">
      <c r="A101" s="33" t="s">
        <v>49</v>
      </c>
      <c r="E101" s="34" t="s">
        <v>216</v>
      </c>
    </row>
    <row r="102" spans="1:5" ht="12.75">
      <c r="A102" s="35" t="s">
        <v>51</v>
      </c>
      <c r="E102" s="36" t="s">
        <v>194</v>
      </c>
    </row>
    <row r="103" spans="1:5" ht="140.25">
      <c r="A103" t="s">
        <v>52</v>
      </c>
      <c r="E103" s="34" t="s">
        <v>208</v>
      </c>
    </row>
    <row r="104" spans="1:16" ht="12.75">
      <c r="A104" s="25" t="s">
        <v>44</v>
      </c>
      <c s="29" t="s">
        <v>217</v>
      </c>
      <c s="29" t="s">
        <v>218</v>
      </c>
      <c s="25" t="s">
        <v>46</v>
      </c>
      <c s="30" t="s">
        <v>219</v>
      </c>
      <c s="31" t="s">
        <v>107</v>
      </c>
      <c s="32">
        <v>1625</v>
      </c>
      <c s="32">
        <v>0</v>
      </c>
      <c s="32">
        <f>ROUND(ROUND(H104,2)*ROUND(G104,2),2)</f>
      </c>
      <c r="O104">
        <f>(I104*21)/100</f>
      </c>
      <c t="s">
        <v>21</v>
      </c>
    </row>
    <row r="105" spans="1:5" ht="12.75">
      <c r="A105" s="33" t="s">
        <v>49</v>
      </c>
      <c r="E105" s="34" t="s">
        <v>220</v>
      </c>
    </row>
    <row r="106" spans="1:5" ht="12.75">
      <c r="A106" s="35" t="s">
        <v>51</v>
      </c>
      <c r="E106" s="36" t="s">
        <v>194</v>
      </c>
    </row>
    <row r="107" spans="1:5" ht="25.5">
      <c r="A107" t="s">
        <v>52</v>
      </c>
      <c r="E107" s="34" t="s">
        <v>221</v>
      </c>
    </row>
    <row r="108" spans="1:18" ht="12.75" customHeight="1">
      <c r="A108" s="6" t="s">
        <v>42</v>
      </c>
      <c s="6"/>
      <c s="39" t="s">
        <v>39</v>
      </c>
      <c s="6"/>
      <c s="27" t="s">
        <v>222</v>
      </c>
      <c s="6"/>
      <c s="6"/>
      <c s="6"/>
      <c s="40">
        <f>0+Q108</f>
      </c>
      <c r="O108">
        <f>0+R108</f>
      </c>
      <c r="Q108">
        <f>0+I109+I113+I117+I121+I125+I129</f>
      </c>
      <c>
        <f>0+O109+O113+O117+O121+O125+O129</f>
      </c>
    </row>
    <row r="109" spans="1:16" ht="25.5">
      <c r="A109" s="25" t="s">
        <v>44</v>
      </c>
      <c s="29" t="s">
        <v>223</v>
      </c>
      <c s="29" t="s">
        <v>224</v>
      </c>
      <c s="25" t="s">
        <v>46</v>
      </c>
      <c s="30" t="s">
        <v>225</v>
      </c>
      <c s="31" t="s">
        <v>112</v>
      </c>
      <c s="32">
        <v>4</v>
      </c>
      <c s="32">
        <v>0</v>
      </c>
      <c s="32">
        <f>ROUND(ROUND(H109,2)*ROUND(G109,2),2)</f>
      </c>
      <c r="O109">
        <f>(I109*21)/100</f>
      </c>
      <c t="s">
        <v>21</v>
      </c>
    </row>
    <row r="110" spans="1:5" ht="12.75">
      <c r="A110" s="33" t="s">
        <v>49</v>
      </c>
      <c r="E110" s="34" t="s">
        <v>226</v>
      </c>
    </row>
    <row r="111" spans="1:5" ht="38.25">
      <c r="A111" s="35" t="s">
        <v>51</v>
      </c>
      <c r="E111" s="36" t="s">
        <v>227</v>
      </c>
    </row>
    <row r="112" spans="1:5" ht="25.5">
      <c r="A112" t="s">
        <v>52</v>
      </c>
      <c r="E112" s="34" t="s">
        <v>228</v>
      </c>
    </row>
    <row r="113" spans="1:16" ht="12.75">
      <c r="A113" s="25" t="s">
        <v>44</v>
      </c>
      <c s="29" t="s">
        <v>229</v>
      </c>
      <c s="29" t="s">
        <v>230</v>
      </c>
      <c s="25" t="s">
        <v>46</v>
      </c>
      <c s="30" t="s">
        <v>231</v>
      </c>
      <c s="31" t="s">
        <v>112</v>
      </c>
      <c s="32">
        <v>2</v>
      </c>
      <c s="32">
        <v>0</v>
      </c>
      <c s="32">
        <f>ROUND(ROUND(H113,2)*ROUND(G113,2),2)</f>
      </c>
      <c r="O113">
        <f>(I113*21)/100</f>
      </c>
      <c t="s">
        <v>21</v>
      </c>
    </row>
    <row r="114" spans="1:5" ht="12.75">
      <c r="A114" s="33" t="s">
        <v>49</v>
      </c>
      <c r="E114" s="34" t="s">
        <v>46</v>
      </c>
    </row>
    <row r="115" spans="1:5" ht="12.75">
      <c r="A115" s="35" t="s">
        <v>51</v>
      </c>
      <c r="E115" s="36" t="s">
        <v>232</v>
      </c>
    </row>
    <row r="116" spans="1:5" ht="51">
      <c r="A116" t="s">
        <v>52</v>
      </c>
      <c r="E116" s="34" t="s">
        <v>233</v>
      </c>
    </row>
    <row r="117" spans="1:16" ht="38.25">
      <c r="A117" s="25" t="s">
        <v>44</v>
      </c>
      <c s="29" t="s">
        <v>234</v>
      </c>
      <c s="29" t="s">
        <v>235</v>
      </c>
      <c s="25" t="s">
        <v>46</v>
      </c>
      <c s="30" t="s">
        <v>236</v>
      </c>
      <c s="31" t="s">
        <v>112</v>
      </c>
      <c s="32">
        <v>6</v>
      </c>
      <c s="32">
        <v>0</v>
      </c>
      <c s="32">
        <f>ROUND(ROUND(H117,2)*ROUND(G117,2),2)</f>
      </c>
      <c r="O117">
        <f>(I117*21)/100</f>
      </c>
      <c t="s">
        <v>21</v>
      </c>
    </row>
    <row r="118" spans="1:5" ht="12.75">
      <c r="A118" s="33" t="s">
        <v>49</v>
      </c>
      <c r="E118" s="34" t="s">
        <v>46</v>
      </c>
    </row>
    <row r="119" spans="1:5" ht="12.75">
      <c r="A119" s="35" t="s">
        <v>51</v>
      </c>
      <c r="E119" s="36" t="s">
        <v>237</v>
      </c>
    </row>
    <row r="120" spans="1:5" ht="25.5">
      <c r="A120" t="s">
        <v>52</v>
      </c>
      <c r="E120" s="34" t="s">
        <v>238</v>
      </c>
    </row>
    <row r="121" spans="1:16" ht="25.5">
      <c r="A121" s="25" t="s">
        <v>44</v>
      </c>
      <c s="29" t="s">
        <v>239</v>
      </c>
      <c s="29" t="s">
        <v>240</v>
      </c>
      <c s="25" t="s">
        <v>46</v>
      </c>
      <c s="30" t="s">
        <v>241</v>
      </c>
      <c s="31" t="s">
        <v>107</v>
      </c>
      <c s="32">
        <v>287.2</v>
      </c>
      <c s="32">
        <v>0</v>
      </c>
      <c s="32">
        <f>ROUND(ROUND(H121,2)*ROUND(G121,2),2)</f>
      </c>
      <c r="O121">
        <f>(I121*21)/100</f>
      </c>
      <c t="s">
        <v>21</v>
      </c>
    </row>
    <row r="122" spans="1:5" ht="12.75">
      <c r="A122" s="33" t="s">
        <v>49</v>
      </c>
      <c r="E122" s="34" t="s">
        <v>242</v>
      </c>
    </row>
    <row r="123" spans="1:5" ht="38.25">
      <c r="A123" s="35" t="s">
        <v>51</v>
      </c>
      <c r="E123" s="36" t="s">
        <v>243</v>
      </c>
    </row>
    <row r="124" spans="1:5" ht="38.25">
      <c r="A124" t="s">
        <v>52</v>
      </c>
      <c r="E124" s="34" t="s">
        <v>244</v>
      </c>
    </row>
    <row r="125" spans="1:16" ht="25.5">
      <c r="A125" s="25" t="s">
        <v>44</v>
      </c>
      <c s="29" t="s">
        <v>245</v>
      </c>
      <c s="29" t="s">
        <v>246</v>
      </c>
      <c s="25" t="s">
        <v>46</v>
      </c>
      <c s="30" t="s">
        <v>247</v>
      </c>
      <c s="31" t="s">
        <v>107</v>
      </c>
      <c s="32">
        <v>53.31</v>
      </c>
      <c s="32">
        <v>0</v>
      </c>
      <c s="32">
        <f>ROUND(ROUND(H125,2)*ROUND(G125,2),2)</f>
      </c>
      <c r="O125">
        <f>(I125*21)/100</f>
      </c>
      <c t="s">
        <v>21</v>
      </c>
    </row>
    <row r="126" spans="1:5" ht="12.75">
      <c r="A126" s="33" t="s">
        <v>49</v>
      </c>
      <c r="E126" s="34" t="s">
        <v>242</v>
      </c>
    </row>
    <row r="127" spans="1:5" ht="63.75">
      <c r="A127" s="35" t="s">
        <v>51</v>
      </c>
      <c r="E127" s="36" t="s">
        <v>248</v>
      </c>
    </row>
    <row r="128" spans="1:5" ht="38.25">
      <c r="A128" t="s">
        <v>52</v>
      </c>
      <c r="E128" s="34" t="s">
        <v>244</v>
      </c>
    </row>
    <row r="129" spans="1:16" ht="12.75">
      <c r="A129" s="25" t="s">
        <v>44</v>
      </c>
      <c s="29" t="s">
        <v>249</v>
      </c>
      <c s="29" t="s">
        <v>250</v>
      </c>
      <c s="25" t="s">
        <v>46</v>
      </c>
      <c s="30" t="s">
        <v>251</v>
      </c>
      <c s="31" t="s">
        <v>252</v>
      </c>
      <c s="32">
        <v>3.25</v>
      </c>
      <c s="32">
        <v>0</v>
      </c>
      <c s="32">
        <f>ROUND(ROUND(H129,2)*ROUND(G129,2),2)</f>
      </c>
      <c r="O129">
        <f>(I129*21)/100</f>
      </c>
      <c t="s">
        <v>21</v>
      </c>
    </row>
    <row r="130" spans="1:5" ht="12.75">
      <c r="A130" s="33" t="s">
        <v>49</v>
      </c>
      <c r="E130" s="34" t="s">
        <v>46</v>
      </c>
    </row>
    <row r="131" spans="1:5" ht="12.75">
      <c r="A131" s="35" t="s">
        <v>51</v>
      </c>
      <c r="E131" s="36" t="s">
        <v>253</v>
      </c>
    </row>
    <row r="132" spans="1:5" ht="63.75">
      <c r="A132" t="s">
        <v>52</v>
      </c>
      <c r="E132" s="34" t="s">
        <v>254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0+O8+O57+O66+O103</f>
      </c>
      <c t="s">
        <v>22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255</v>
      </c>
      <c s="37">
        <f>0+I8+I57+I66+I103</f>
      </c>
      <c r="O3" t="s">
        <v>18</v>
      </c>
      <c t="s">
        <v>21</v>
      </c>
    </row>
    <row r="4" spans="1:16" ht="15" customHeight="1">
      <c r="A4" t="s">
        <v>16</v>
      </c>
      <c s="16" t="s">
        <v>17</v>
      </c>
      <c s="17" t="s">
        <v>255</v>
      </c>
      <c s="6"/>
      <c s="18" t="s">
        <v>256</v>
      </c>
      <c s="6"/>
      <c s="6"/>
      <c s="19"/>
      <c s="19"/>
      <c r="O4" t="s">
        <v>19</v>
      </c>
      <c t="s">
        <v>21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21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21</v>
      </c>
      <c s="15" t="s">
        <v>22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28</v>
      </c>
      <c s="19"/>
      <c s="27" t="s">
        <v>104</v>
      </c>
      <c s="19"/>
      <c s="19"/>
      <c s="19"/>
      <c s="28">
        <f>0+Q8</f>
      </c>
      <c r="O8">
        <f>0+R8</f>
      </c>
      <c r="Q8">
        <f>0+I9+I13+I17+I21+I25+I29+I33+I37+I41+I45+I49+I53</f>
      </c>
      <c>
        <f>0+O9+O13+O17+O21+O25+O29+O33+O37+O41+O45+O49+O53</f>
      </c>
    </row>
    <row r="9" spans="1:16" ht="12.75">
      <c r="A9" s="25" t="s">
        <v>44</v>
      </c>
      <c s="29" t="s">
        <v>28</v>
      </c>
      <c s="29" t="s">
        <v>119</v>
      </c>
      <c s="25" t="s">
        <v>46</v>
      </c>
      <c s="30" t="s">
        <v>120</v>
      </c>
      <c s="31" t="s">
        <v>121</v>
      </c>
      <c s="32">
        <v>178</v>
      </c>
      <c s="32">
        <v>0</v>
      </c>
      <c s="32">
        <f>ROUND(ROUND(H9,2)*ROUND(G9,2),2)</f>
      </c>
      <c r="O9">
        <f>(I9*21)/100</f>
      </c>
      <c t="s">
        <v>21</v>
      </c>
    </row>
    <row r="10" spans="1:5" ht="12.75">
      <c r="A10" s="33" t="s">
        <v>49</v>
      </c>
      <c r="E10" s="34" t="s">
        <v>46</v>
      </c>
    </row>
    <row r="11" spans="1:5" ht="12.75">
      <c r="A11" s="35" t="s">
        <v>51</v>
      </c>
      <c r="E11" s="36" t="s">
        <v>257</v>
      </c>
    </row>
    <row r="12" spans="1:5" ht="382.5">
      <c r="A12" t="s">
        <v>52</v>
      </c>
      <c r="E12" s="34" t="s">
        <v>124</v>
      </c>
    </row>
    <row r="13" spans="1:16" ht="12.75">
      <c r="A13" s="25" t="s">
        <v>44</v>
      </c>
      <c s="29" t="s">
        <v>21</v>
      </c>
      <c s="29" t="s">
        <v>125</v>
      </c>
      <c s="25" t="s">
        <v>59</v>
      </c>
      <c s="30" t="s">
        <v>126</v>
      </c>
      <c s="31" t="s">
        <v>121</v>
      </c>
      <c s="32">
        <v>221</v>
      </c>
      <c s="32">
        <v>0</v>
      </c>
      <c s="32">
        <f>ROUND(ROUND(H13,2)*ROUND(G13,2),2)</f>
      </c>
      <c r="O13">
        <f>(I13*21)/100</f>
      </c>
      <c t="s">
        <v>21</v>
      </c>
    </row>
    <row r="14" spans="1:5" ht="12.75">
      <c r="A14" s="33" t="s">
        <v>49</v>
      </c>
      <c r="E14" s="34" t="s">
        <v>46</v>
      </c>
    </row>
    <row r="15" spans="1:5" ht="63.75">
      <c r="A15" s="35" t="s">
        <v>51</v>
      </c>
      <c r="E15" s="36" t="s">
        <v>258</v>
      </c>
    </row>
    <row r="16" spans="1:5" ht="318.75">
      <c r="A16" t="s">
        <v>52</v>
      </c>
      <c r="E16" s="34" t="s">
        <v>128</v>
      </c>
    </row>
    <row r="17" spans="1:16" ht="12.75">
      <c r="A17" s="25" t="s">
        <v>44</v>
      </c>
      <c s="29" t="s">
        <v>22</v>
      </c>
      <c s="29" t="s">
        <v>259</v>
      </c>
      <c s="25" t="s">
        <v>46</v>
      </c>
      <c s="30" t="s">
        <v>260</v>
      </c>
      <c s="31" t="s">
        <v>121</v>
      </c>
      <c s="32">
        <v>18.33</v>
      </c>
      <c s="32">
        <v>0</v>
      </c>
      <c s="32">
        <f>ROUND(ROUND(H17,2)*ROUND(G17,2),2)</f>
      </c>
      <c r="O17">
        <f>(I17*21)/100</f>
      </c>
      <c t="s">
        <v>21</v>
      </c>
    </row>
    <row r="18" spans="1:5" ht="12.75">
      <c r="A18" s="33" t="s">
        <v>49</v>
      </c>
      <c r="E18" s="34" t="s">
        <v>261</v>
      </c>
    </row>
    <row r="19" spans="1:5" ht="12.75">
      <c r="A19" s="35" t="s">
        <v>51</v>
      </c>
      <c r="E19" s="36" t="s">
        <v>262</v>
      </c>
    </row>
    <row r="20" spans="1:5" ht="344.25">
      <c r="A20" t="s">
        <v>52</v>
      </c>
      <c r="E20" s="34" t="s">
        <v>133</v>
      </c>
    </row>
    <row r="21" spans="1:16" ht="12.75">
      <c r="A21" s="25" t="s">
        <v>44</v>
      </c>
      <c s="29" t="s">
        <v>32</v>
      </c>
      <c s="29" t="s">
        <v>134</v>
      </c>
      <c s="25" t="s">
        <v>46</v>
      </c>
      <c s="30" t="s">
        <v>135</v>
      </c>
      <c s="31" t="s">
        <v>121</v>
      </c>
      <c s="32">
        <v>27</v>
      </c>
      <c s="32">
        <v>0</v>
      </c>
      <c s="32">
        <f>ROUND(ROUND(H21,2)*ROUND(G21,2),2)</f>
      </c>
      <c r="O21">
        <f>(I21*21)/100</f>
      </c>
      <c t="s">
        <v>21</v>
      </c>
    </row>
    <row r="22" spans="1:5" ht="12.75">
      <c r="A22" s="33" t="s">
        <v>49</v>
      </c>
      <c r="E22" s="34" t="s">
        <v>46</v>
      </c>
    </row>
    <row r="23" spans="1:5" ht="12.75">
      <c r="A23" s="35" t="s">
        <v>51</v>
      </c>
      <c r="E23" s="36" t="s">
        <v>263</v>
      </c>
    </row>
    <row r="24" spans="1:5" ht="267.75">
      <c r="A24" t="s">
        <v>52</v>
      </c>
      <c r="E24" s="34" t="s">
        <v>137</v>
      </c>
    </row>
    <row r="25" spans="1:16" ht="12.75">
      <c r="A25" s="25" t="s">
        <v>44</v>
      </c>
      <c s="29" t="s">
        <v>34</v>
      </c>
      <c s="29" t="s">
        <v>138</v>
      </c>
      <c s="25" t="s">
        <v>55</v>
      </c>
      <c s="30" t="s">
        <v>139</v>
      </c>
      <c s="31" t="s">
        <v>121</v>
      </c>
      <c s="32">
        <v>221</v>
      </c>
      <c s="32">
        <v>0</v>
      </c>
      <c s="32">
        <f>ROUND(ROUND(H25,2)*ROUND(G25,2),2)</f>
      </c>
      <c r="O25">
        <f>(I25*21)/100</f>
      </c>
      <c t="s">
        <v>21</v>
      </c>
    </row>
    <row r="26" spans="1:5" ht="12.75">
      <c r="A26" s="33" t="s">
        <v>49</v>
      </c>
      <c r="E26" s="34" t="s">
        <v>122</v>
      </c>
    </row>
    <row r="27" spans="1:5" ht="63.75">
      <c r="A27" s="35" t="s">
        <v>51</v>
      </c>
      <c r="E27" s="36" t="s">
        <v>258</v>
      </c>
    </row>
    <row r="28" spans="1:5" ht="267.75">
      <c r="A28" t="s">
        <v>52</v>
      </c>
      <c r="E28" s="34" t="s">
        <v>137</v>
      </c>
    </row>
    <row r="29" spans="1:16" ht="12.75">
      <c r="A29" s="25" t="s">
        <v>44</v>
      </c>
      <c s="29" t="s">
        <v>36</v>
      </c>
      <c s="29" t="s">
        <v>264</v>
      </c>
      <c s="25" t="s">
        <v>46</v>
      </c>
      <c s="30" t="s">
        <v>265</v>
      </c>
      <c s="31" t="s">
        <v>121</v>
      </c>
      <c s="32">
        <v>1.43</v>
      </c>
      <c s="32">
        <v>0</v>
      </c>
      <c s="32">
        <f>ROUND(ROUND(H29,2)*ROUND(G29,2),2)</f>
      </c>
      <c r="O29">
        <f>(I29*21)/100</f>
      </c>
      <c t="s">
        <v>21</v>
      </c>
    </row>
    <row r="30" spans="1:5" ht="12.75">
      <c r="A30" s="33" t="s">
        <v>49</v>
      </c>
      <c r="E30" s="34" t="s">
        <v>46</v>
      </c>
    </row>
    <row r="31" spans="1:5" ht="12.75">
      <c r="A31" s="35" t="s">
        <v>51</v>
      </c>
      <c r="E31" s="36" t="s">
        <v>266</v>
      </c>
    </row>
    <row r="32" spans="1:5" ht="242.25">
      <c r="A32" t="s">
        <v>52</v>
      </c>
      <c r="E32" s="34" t="s">
        <v>267</v>
      </c>
    </row>
    <row r="33" spans="1:16" ht="12.75">
      <c r="A33" s="25" t="s">
        <v>44</v>
      </c>
      <c s="29" t="s">
        <v>73</v>
      </c>
      <c s="29" t="s">
        <v>141</v>
      </c>
      <c s="25" t="s">
        <v>46</v>
      </c>
      <c s="30" t="s">
        <v>142</v>
      </c>
      <c s="31" t="s">
        <v>121</v>
      </c>
      <c s="32">
        <v>7.76</v>
      </c>
      <c s="32">
        <v>0</v>
      </c>
      <c s="32">
        <f>ROUND(ROUND(H33,2)*ROUND(G33,2),2)</f>
      </c>
      <c r="O33">
        <f>(I33*21)/100</f>
      </c>
      <c t="s">
        <v>21</v>
      </c>
    </row>
    <row r="34" spans="1:5" ht="12.75">
      <c r="A34" s="33" t="s">
        <v>49</v>
      </c>
      <c r="E34" s="34" t="s">
        <v>261</v>
      </c>
    </row>
    <row r="35" spans="1:5" ht="12.75">
      <c r="A35" s="35" t="s">
        <v>51</v>
      </c>
      <c r="E35" s="36" t="s">
        <v>268</v>
      </c>
    </row>
    <row r="36" spans="1:5" ht="306">
      <c r="A36" t="s">
        <v>52</v>
      </c>
      <c r="E36" s="34" t="s">
        <v>145</v>
      </c>
    </row>
    <row r="37" spans="1:16" ht="12.75">
      <c r="A37" s="25" t="s">
        <v>44</v>
      </c>
      <c s="29" t="s">
        <v>77</v>
      </c>
      <c s="29" t="s">
        <v>146</v>
      </c>
      <c s="25" t="s">
        <v>46</v>
      </c>
      <c s="30" t="s">
        <v>147</v>
      </c>
      <c s="31" t="s">
        <v>107</v>
      </c>
      <c s="32">
        <v>187</v>
      </c>
      <c s="32">
        <v>0</v>
      </c>
      <c s="32">
        <f>ROUND(ROUND(H37,2)*ROUND(G37,2),2)</f>
      </c>
      <c r="O37">
        <f>(I37*21)/100</f>
      </c>
      <c t="s">
        <v>21</v>
      </c>
    </row>
    <row r="38" spans="1:5" ht="12.75">
      <c r="A38" s="33" t="s">
        <v>49</v>
      </c>
      <c r="E38" s="34" t="s">
        <v>269</v>
      </c>
    </row>
    <row r="39" spans="1:5" ht="12.75">
      <c r="A39" s="35" t="s">
        <v>51</v>
      </c>
      <c r="E39" s="36" t="s">
        <v>270</v>
      </c>
    </row>
    <row r="40" spans="1:5" ht="38.25">
      <c r="A40" t="s">
        <v>52</v>
      </c>
      <c r="E40" s="34" t="s">
        <v>149</v>
      </c>
    </row>
    <row r="41" spans="1:16" ht="12.75">
      <c r="A41" s="25" t="s">
        <v>44</v>
      </c>
      <c s="29" t="s">
        <v>39</v>
      </c>
      <c s="29" t="s">
        <v>271</v>
      </c>
      <c s="25" t="s">
        <v>46</v>
      </c>
      <c s="30" t="s">
        <v>272</v>
      </c>
      <c s="31" t="s">
        <v>107</v>
      </c>
      <c s="32">
        <v>60</v>
      </c>
      <c s="32">
        <v>0</v>
      </c>
      <c s="32">
        <f>ROUND(ROUND(H41,2)*ROUND(G41,2),2)</f>
      </c>
      <c r="O41">
        <f>(I41*21)/100</f>
      </c>
      <c t="s">
        <v>21</v>
      </c>
    </row>
    <row r="42" spans="1:5" ht="12.75">
      <c r="A42" s="33" t="s">
        <v>49</v>
      </c>
      <c r="E42" s="34" t="s">
        <v>273</v>
      </c>
    </row>
    <row r="43" spans="1:5" ht="12.75">
      <c r="A43" s="35" t="s">
        <v>51</v>
      </c>
      <c r="E43" s="36" t="s">
        <v>274</v>
      </c>
    </row>
    <row r="44" spans="1:5" ht="63.75">
      <c r="A44" t="s">
        <v>52</v>
      </c>
      <c r="E44" s="34" t="s">
        <v>275</v>
      </c>
    </row>
    <row r="45" spans="1:16" ht="12.75">
      <c r="A45" s="25" t="s">
        <v>44</v>
      </c>
      <c s="29" t="s">
        <v>41</v>
      </c>
      <c s="29" t="s">
        <v>276</v>
      </c>
      <c s="25" t="s">
        <v>46</v>
      </c>
      <c s="30" t="s">
        <v>277</v>
      </c>
      <c s="31" t="s">
        <v>107</v>
      </c>
      <c s="32">
        <v>60</v>
      </c>
      <c s="32">
        <v>0</v>
      </c>
      <c s="32">
        <f>ROUND(ROUND(H45,2)*ROUND(G45,2),2)</f>
      </c>
      <c r="O45">
        <f>(I45*21)/100</f>
      </c>
      <c t="s">
        <v>21</v>
      </c>
    </row>
    <row r="46" spans="1:5" ht="12.75">
      <c r="A46" s="33" t="s">
        <v>49</v>
      </c>
      <c r="E46" s="34" t="s">
        <v>46</v>
      </c>
    </row>
    <row r="47" spans="1:5" ht="12.75">
      <c r="A47" s="35" t="s">
        <v>51</v>
      </c>
      <c r="E47" s="36" t="s">
        <v>274</v>
      </c>
    </row>
    <row r="48" spans="1:5" ht="63.75">
      <c r="A48" t="s">
        <v>52</v>
      </c>
      <c r="E48" s="34" t="s">
        <v>278</v>
      </c>
    </row>
    <row r="49" spans="1:16" ht="12.75">
      <c r="A49" s="25" t="s">
        <v>44</v>
      </c>
      <c s="29" t="s">
        <v>88</v>
      </c>
      <c s="29" t="s">
        <v>279</v>
      </c>
      <c s="25" t="s">
        <v>46</v>
      </c>
      <c s="30" t="s">
        <v>280</v>
      </c>
      <c s="31" t="s">
        <v>107</v>
      </c>
      <c s="32">
        <v>180</v>
      </c>
      <c s="32">
        <v>0</v>
      </c>
      <c s="32">
        <f>ROUND(ROUND(H49,2)*ROUND(G49,2),2)</f>
      </c>
      <c r="O49">
        <f>(I49*21)/100</f>
      </c>
      <c t="s">
        <v>21</v>
      </c>
    </row>
    <row r="50" spans="1:5" ht="12.75">
      <c r="A50" s="33" t="s">
        <v>49</v>
      </c>
      <c r="E50" s="34" t="s">
        <v>46</v>
      </c>
    </row>
    <row r="51" spans="1:5" ht="12.75">
      <c r="A51" s="35" t="s">
        <v>51</v>
      </c>
      <c r="E51" s="36" t="s">
        <v>281</v>
      </c>
    </row>
    <row r="52" spans="1:5" ht="76.5">
      <c r="A52" t="s">
        <v>52</v>
      </c>
      <c r="E52" s="34" t="s">
        <v>282</v>
      </c>
    </row>
    <row r="53" spans="1:16" ht="12.75">
      <c r="A53" s="25" t="s">
        <v>44</v>
      </c>
      <c s="29" t="s">
        <v>92</v>
      </c>
      <c s="29" t="s">
        <v>283</v>
      </c>
      <c s="25" t="s">
        <v>46</v>
      </c>
      <c s="30" t="s">
        <v>284</v>
      </c>
      <c s="31" t="s">
        <v>107</v>
      </c>
      <c s="32">
        <v>90</v>
      </c>
      <c s="32">
        <v>0</v>
      </c>
      <c s="32">
        <f>ROUND(ROUND(H53,2)*ROUND(G53,2),2)</f>
      </c>
      <c r="O53">
        <f>(I53*21)/100</f>
      </c>
      <c t="s">
        <v>21</v>
      </c>
    </row>
    <row r="54" spans="1:5" ht="12.75">
      <c r="A54" s="33" t="s">
        <v>49</v>
      </c>
      <c r="E54" s="34" t="s">
        <v>46</v>
      </c>
    </row>
    <row r="55" spans="1:5" ht="12.75">
      <c r="A55" s="35" t="s">
        <v>51</v>
      </c>
      <c r="E55" s="36" t="s">
        <v>285</v>
      </c>
    </row>
    <row r="56" spans="1:5" ht="63.75">
      <c r="A56" t="s">
        <v>52</v>
      </c>
      <c r="E56" s="34" t="s">
        <v>286</v>
      </c>
    </row>
    <row r="57" spans="1:18" ht="12.75" customHeight="1">
      <c r="A57" s="6" t="s">
        <v>42</v>
      </c>
      <c s="6"/>
      <c s="39" t="s">
        <v>32</v>
      </c>
      <c s="6"/>
      <c s="27" t="s">
        <v>171</v>
      </c>
      <c s="6"/>
      <c s="6"/>
      <c s="6"/>
      <c s="40">
        <f>0+Q57</f>
      </c>
      <c r="O57">
        <f>0+R57</f>
      </c>
      <c r="Q57">
        <f>0+I58+I62</f>
      </c>
      <c>
        <f>0+O58+O62</f>
      </c>
    </row>
    <row r="58" spans="1:16" ht="12.75">
      <c r="A58" s="25" t="s">
        <v>44</v>
      </c>
      <c s="29" t="s">
        <v>97</v>
      </c>
      <c s="29" t="s">
        <v>287</v>
      </c>
      <c s="25" t="s">
        <v>46</v>
      </c>
      <c s="30" t="s">
        <v>288</v>
      </c>
      <c s="31" t="s">
        <v>121</v>
      </c>
      <c s="32">
        <v>1.97</v>
      </c>
      <c s="32">
        <v>0</v>
      </c>
      <c s="32">
        <f>ROUND(ROUND(H58,2)*ROUND(G58,2),2)</f>
      </c>
      <c r="O58">
        <f>(I58*21)/100</f>
      </c>
      <c t="s">
        <v>21</v>
      </c>
    </row>
    <row r="59" spans="1:5" ht="25.5">
      <c r="A59" s="33" t="s">
        <v>49</v>
      </c>
      <c r="E59" s="34" t="s">
        <v>289</v>
      </c>
    </row>
    <row r="60" spans="1:5" ht="12.75">
      <c r="A60" s="35" t="s">
        <v>51</v>
      </c>
      <c r="E60" s="36" t="s">
        <v>290</v>
      </c>
    </row>
    <row r="61" spans="1:5" ht="395.25">
      <c r="A61" t="s">
        <v>52</v>
      </c>
      <c r="E61" s="34" t="s">
        <v>177</v>
      </c>
    </row>
    <row r="62" spans="1:16" ht="12.75">
      <c r="A62" s="25" t="s">
        <v>44</v>
      </c>
      <c s="29" t="s">
        <v>165</v>
      </c>
      <c s="29" t="s">
        <v>179</v>
      </c>
      <c s="25" t="s">
        <v>46</v>
      </c>
      <c s="30" t="s">
        <v>180</v>
      </c>
      <c s="31" t="s">
        <v>121</v>
      </c>
      <c s="32">
        <v>1.41</v>
      </c>
      <c s="32">
        <v>0</v>
      </c>
      <c s="32">
        <f>ROUND(ROUND(H62,2)*ROUND(G62,2),2)</f>
      </c>
      <c r="O62">
        <f>(I62*21)/100</f>
      </c>
      <c t="s">
        <v>21</v>
      </c>
    </row>
    <row r="63" spans="1:5" ht="12.75">
      <c r="A63" s="33" t="s">
        <v>49</v>
      </c>
      <c r="E63" s="34" t="s">
        <v>291</v>
      </c>
    </row>
    <row r="64" spans="1:5" ht="12.75">
      <c r="A64" s="35" t="s">
        <v>51</v>
      </c>
      <c r="E64" s="36" t="s">
        <v>292</v>
      </c>
    </row>
    <row r="65" spans="1:5" ht="38.25">
      <c r="A65" t="s">
        <v>52</v>
      </c>
      <c r="E65" s="34" t="s">
        <v>155</v>
      </c>
    </row>
    <row r="66" spans="1:18" ht="12.75" customHeight="1">
      <c r="A66" s="6" t="s">
        <v>42</v>
      </c>
      <c s="6"/>
      <c s="39" t="s">
        <v>34</v>
      </c>
      <c s="6"/>
      <c s="27" t="s">
        <v>183</v>
      </c>
      <c s="6"/>
      <c s="6"/>
      <c s="6"/>
      <c s="40">
        <f>0+Q66</f>
      </c>
      <c r="O66">
        <f>0+R66</f>
      </c>
      <c r="Q66">
        <f>0+I67+I71+I75+I79+I83+I87+I91+I95+I99</f>
      </c>
      <c>
        <f>0+O67+O71+O75+O79+O83+O87+O91+O95+O99</f>
      </c>
    </row>
    <row r="67" spans="1:16" ht="12.75">
      <c r="A67" s="25" t="s">
        <v>44</v>
      </c>
      <c s="29" t="s">
        <v>172</v>
      </c>
      <c s="29" t="s">
        <v>293</v>
      </c>
      <c s="25" t="s">
        <v>55</v>
      </c>
      <c s="30" t="s">
        <v>294</v>
      </c>
      <c s="31" t="s">
        <v>107</v>
      </c>
      <c s="32">
        <v>391.02</v>
      </c>
      <c s="32">
        <v>0</v>
      </c>
      <c s="32">
        <f>ROUND(ROUND(H67,2)*ROUND(G67,2),2)</f>
      </c>
      <c r="O67">
        <f>(I67*21)/100</f>
      </c>
      <c t="s">
        <v>21</v>
      </c>
    </row>
    <row r="68" spans="1:5" ht="25.5">
      <c r="A68" s="33" t="s">
        <v>49</v>
      </c>
      <c r="E68" s="34" t="s">
        <v>295</v>
      </c>
    </row>
    <row r="69" spans="1:5" ht="12.75">
      <c r="A69" s="35" t="s">
        <v>51</v>
      </c>
      <c r="E69" s="36" t="s">
        <v>296</v>
      </c>
    </row>
    <row r="70" spans="1:5" ht="76.5">
      <c r="A70" t="s">
        <v>52</v>
      </c>
      <c r="E70" s="34" t="s">
        <v>297</v>
      </c>
    </row>
    <row r="71" spans="1:16" ht="12.75">
      <c r="A71" s="25" t="s">
        <v>44</v>
      </c>
      <c s="29" t="s">
        <v>178</v>
      </c>
      <c s="29" t="s">
        <v>293</v>
      </c>
      <c s="25" t="s">
        <v>59</v>
      </c>
      <c s="30" t="s">
        <v>294</v>
      </c>
      <c s="31" t="s">
        <v>107</v>
      </c>
      <c s="32">
        <v>134.32</v>
      </c>
      <c s="32">
        <v>0</v>
      </c>
      <c s="32">
        <f>ROUND(ROUND(H71,2)*ROUND(G71,2),2)</f>
      </c>
      <c r="O71">
        <f>(I71*21)/100</f>
      </c>
      <c t="s">
        <v>21</v>
      </c>
    </row>
    <row r="72" spans="1:5" ht="25.5">
      <c r="A72" s="33" t="s">
        <v>49</v>
      </c>
      <c r="E72" s="34" t="s">
        <v>298</v>
      </c>
    </row>
    <row r="73" spans="1:5" ht="38.25">
      <c r="A73" s="35" t="s">
        <v>51</v>
      </c>
      <c r="E73" s="36" t="s">
        <v>299</v>
      </c>
    </row>
    <row r="74" spans="1:5" ht="76.5">
      <c r="A74" t="s">
        <v>52</v>
      </c>
      <c r="E74" s="34" t="s">
        <v>297</v>
      </c>
    </row>
    <row r="75" spans="1:16" ht="12.75">
      <c r="A75" s="25" t="s">
        <v>44</v>
      </c>
      <c s="29" t="s">
        <v>184</v>
      </c>
      <c s="29" t="s">
        <v>300</v>
      </c>
      <c s="25" t="s">
        <v>46</v>
      </c>
      <c s="30" t="s">
        <v>301</v>
      </c>
      <c s="31" t="s">
        <v>107</v>
      </c>
      <c s="32">
        <v>48</v>
      </c>
      <c s="32">
        <v>0</v>
      </c>
      <c s="32">
        <f>ROUND(ROUND(H75,2)*ROUND(G75,2),2)</f>
      </c>
      <c r="O75">
        <f>(I75*21)/100</f>
      </c>
      <c t="s">
        <v>21</v>
      </c>
    </row>
    <row r="76" spans="1:5" ht="25.5">
      <c r="A76" s="33" t="s">
        <v>49</v>
      </c>
      <c r="E76" s="34" t="s">
        <v>302</v>
      </c>
    </row>
    <row r="77" spans="1:5" ht="12.75">
      <c r="A77" s="35" t="s">
        <v>51</v>
      </c>
      <c r="E77" s="36" t="s">
        <v>303</v>
      </c>
    </row>
    <row r="78" spans="1:5" ht="102">
      <c r="A78" t="s">
        <v>52</v>
      </c>
      <c r="E78" s="34" t="s">
        <v>304</v>
      </c>
    </row>
    <row r="79" spans="1:16" ht="12.75">
      <c r="A79" s="25" t="s">
        <v>44</v>
      </c>
      <c s="29" t="s">
        <v>190</v>
      </c>
      <c s="29" t="s">
        <v>191</v>
      </c>
      <c s="25" t="s">
        <v>46</v>
      </c>
      <c s="30" t="s">
        <v>192</v>
      </c>
      <c s="31" t="s">
        <v>107</v>
      </c>
      <c s="32">
        <v>391.02</v>
      </c>
      <c s="32">
        <v>0</v>
      </c>
      <c s="32">
        <f>ROUND(ROUND(H79,2)*ROUND(G79,2),2)</f>
      </c>
      <c r="O79">
        <f>(I79*21)/100</f>
      </c>
      <c t="s">
        <v>21</v>
      </c>
    </row>
    <row r="80" spans="1:5" ht="25.5">
      <c r="A80" s="33" t="s">
        <v>49</v>
      </c>
      <c r="E80" s="34" t="s">
        <v>193</v>
      </c>
    </row>
    <row r="81" spans="1:5" ht="12.75">
      <c r="A81" s="35" t="s">
        <v>51</v>
      </c>
      <c r="E81" s="36" t="s">
        <v>296</v>
      </c>
    </row>
    <row r="82" spans="1:5" ht="89.25">
      <c r="A82" t="s">
        <v>52</v>
      </c>
      <c r="E82" s="34" t="s">
        <v>305</v>
      </c>
    </row>
    <row r="83" spans="1:16" ht="12.75">
      <c r="A83" s="25" t="s">
        <v>44</v>
      </c>
      <c s="29" t="s">
        <v>196</v>
      </c>
      <c s="29" t="s">
        <v>197</v>
      </c>
      <c s="25" t="s">
        <v>46</v>
      </c>
      <c s="30" t="s">
        <v>198</v>
      </c>
      <c s="31" t="s">
        <v>107</v>
      </c>
      <c s="32">
        <v>716.87</v>
      </c>
      <c s="32">
        <v>0</v>
      </c>
      <c s="32">
        <f>ROUND(ROUND(H83,2)*ROUND(G83,2),2)</f>
      </c>
      <c r="O83">
        <f>(I83*21)/100</f>
      </c>
      <c t="s">
        <v>21</v>
      </c>
    </row>
    <row r="84" spans="1:5" ht="25.5">
      <c r="A84" s="33" t="s">
        <v>49</v>
      </c>
      <c r="E84" s="34" t="s">
        <v>306</v>
      </c>
    </row>
    <row r="85" spans="1:5" ht="12.75">
      <c r="A85" s="35" t="s">
        <v>51</v>
      </c>
      <c r="E85" s="36" t="s">
        <v>307</v>
      </c>
    </row>
    <row r="86" spans="1:5" ht="89.25">
      <c r="A86" t="s">
        <v>52</v>
      </c>
      <c r="E86" s="34" t="s">
        <v>305</v>
      </c>
    </row>
    <row r="87" spans="1:16" ht="12.75">
      <c r="A87" s="25" t="s">
        <v>44</v>
      </c>
      <c s="29" t="s">
        <v>200</v>
      </c>
      <c s="29" t="s">
        <v>308</v>
      </c>
      <c s="25" t="s">
        <v>46</v>
      </c>
      <c s="30" t="s">
        <v>309</v>
      </c>
      <c s="31" t="s">
        <v>107</v>
      </c>
      <c s="32">
        <v>343</v>
      </c>
      <c s="32">
        <v>0</v>
      </c>
      <c s="32">
        <f>ROUND(ROUND(H87,2)*ROUND(G87,2),2)</f>
      </c>
      <c r="O87">
        <f>(I87*21)/100</f>
      </c>
      <c t="s">
        <v>21</v>
      </c>
    </row>
    <row r="88" spans="1:5" ht="12.75">
      <c r="A88" s="33" t="s">
        <v>49</v>
      </c>
      <c r="E88" s="34" t="s">
        <v>310</v>
      </c>
    </row>
    <row r="89" spans="1:5" ht="12.75">
      <c r="A89" s="35" t="s">
        <v>51</v>
      </c>
      <c r="E89" s="36" t="s">
        <v>311</v>
      </c>
    </row>
    <row r="90" spans="1:5" ht="165.75">
      <c r="A90" t="s">
        <v>52</v>
      </c>
      <c r="E90" s="34" t="s">
        <v>312</v>
      </c>
    </row>
    <row r="91" spans="1:16" ht="12.75">
      <c r="A91" s="25" t="s">
        <v>44</v>
      </c>
      <c s="29" t="s">
        <v>204</v>
      </c>
      <c s="29" t="s">
        <v>313</v>
      </c>
      <c s="25" t="s">
        <v>46</v>
      </c>
      <c s="30" t="s">
        <v>314</v>
      </c>
      <c s="31" t="s">
        <v>107</v>
      </c>
      <c s="32">
        <v>353.29</v>
      </c>
      <c s="32">
        <v>0</v>
      </c>
      <c s="32">
        <f>ROUND(ROUND(H91,2)*ROUND(G91,2),2)</f>
      </c>
      <c r="O91">
        <f>(I91*21)/100</f>
      </c>
      <c t="s">
        <v>21</v>
      </c>
    </row>
    <row r="92" spans="1:5" ht="12.75">
      <c r="A92" s="33" t="s">
        <v>49</v>
      </c>
      <c r="E92" s="34" t="s">
        <v>315</v>
      </c>
    </row>
    <row r="93" spans="1:5" ht="12.75">
      <c r="A93" s="35" t="s">
        <v>51</v>
      </c>
      <c r="E93" s="36" t="s">
        <v>316</v>
      </c>
    </row>
    <row r="94" spans="1:5" ht="165.75">
      <c r="A94" t="s">
        <v>52</v>
      </c>
      <c r="E94" s="34" t="s">
        <v>312</v>
      </c>
    </row>
    <row r="95" spans="1:16" ht="12.75">
      <c r="A95" s="25" t="s">
        <v>44</v>
      </c>
      <c s="29" t="s">
        <v>209</v>
      </c>
      <c s="29" t="s">
        <v>317</v>
      </c>
      <c s="25" t="s">
        <v>46</v>
      </c>
      <c s="30" t="s">
        <v>318</v>
      </c>
      <c s="31" t="s">
        <v>107</v>
      </c>
      <c s="32">
        <v>363.58</v>
      </c>
      <c s="32">
        <v>0</v>
      </c>
      <c s="32">
        <f>ROUND(ROUND(H95,2)*ROUND(G95,2),2)</f>
      </c>
      <c r="O95">
        <f>(I95*21)/100</f>
      </c>
      <c t="s">
        <v>21</v>
      </c>
    </row>
    <row r="96" spans="1:5" ht="12.75">
      <c r="A96" s="33" t="s">
        <v>49</v>
      </c>
      <c r="E96" s="34" t="s">
        <v>319</v>
      </c>
    </row>
    <row r="97" spans="1:5" ht="12.75">
      <c r="A97" s="35" t="s">
        <v>51</v>
      </c>
      <c r="E97" s="36" t="s">
        <v>320</v>
      </c>
    </row>
    <row r="98" spans="1:5" ht="165.75">
      <c r="A98" t="s">
        <v>52</v>
      </c>
      <c r="E98" s="34" t="s">
        <v>312</v>
      </c>
    </row>
    <row r="99" spans="1:16" ht="12.75">
      <c r="A99" s="25" t="s">
        <v>44</v>
      </c>
      <c s="29" t="s">
        <v>213</v>
      </c>
      <c s="29" t="s">
        <v>218</v>
      </c>
      <c s="25" t="s">
        <v>46</v>
      </c>
      <c s="30" t="s">
        <v>219</v>
      </c>
      <c s="31" t="s">
        <v>107</v>
      </c>
      <c s="32">
        <v>391.02</v>
      </c>
      <c s="32">
        <v>0</v>
      </c>
      <c s="32">
        <f>ROUND(ROUND(H99,2)*ROUND(G99,2),2)</f>
      </c>
      <c r="O99">
        <f>(I99*21)/100</f>
      </c>
      <c t="s">
        <v>21</v>
      </c>
    </row>
    <row r="100" spans="1:5" ht="12.75">
      <c r="A100" s="33" t="s">
        <v>49</v>
      </c>
      <c r="E100" s="34" t="s">
        <v>220</v>
      </c>
    </row>
    <row r="101" spans="1:5" ht="12.75">
      <c r="A101" s="35" t="s">
        <v>51</v>
      </c>
      <c r="E101" s="36" t="s">
        <v>296</v>
      </c>
    </row>
    <row r="102" spans="1:5" ht="25.5">
      <c r="A102" t="s">
        <v>52</v>
      </c>
      <c r="E102" s="34" t="s">
        <v>221</v>
      </c>
    </row>
    <row r="103" spans="1:18" ht="12.75" customHeight="1">
      <c r="A103" s="6" t="s">
        <v>42</v>
      </c>
      <c s="6"/>
      <c s="39" t="s">
        <v>39</v>
      </c>
      <c s="6"/>
      <c s="27" t="s">
        <v>222</v>
      </c>
      <c s="6"/>
      <c s="6"/>
      <c s="6"/>
      <c s="40">
        <f>0+Q103</f>
      </c>
      <c r="O103">
        <f>0+R103</f>
      </c>
      <c r="Q103">
        <f>0+I104+I108+I112+I116</f>
      </c>
      <c>
        <f>0+O104+O108+O112+O116</f>
      </c>
    </row>
    <row r="104" spans="1:16" ht="25.5">
      <c r="A104" s="25" t="s">
        <v>44</v>
      </c>
      <c s="29" t="s">
        <v>217</v>
      </c>
      <c s="29" t="s">
        <v>224</v>
      </c>
      <c s="25" t="s">
        <v>46</v>
      </c>
      <c s="30" t="s">
        <v>225</v>
      </c>
      <c s="31" t="s">
        <v>112</v>
      </c>
      <c s="32">
        <v>1</v>
      </c>
      <c s="32">
        <v>0</v>
      </c>
      <c s="32">
        <f>ROUND(ROUND(H104,2)*ROUND(G104,2),2)</f>
      </c>
      <c r="O104">
        <f>(I104*21)/100</f>
      </c>
      <c t="s">
        <v>21</v>
      </c>
    </row>
    <row r="105" spans="1:5" ht="12.75">
      <c r="A105" s="33" t="s">
        <v>49</v>
      </c>
      <c r="E105" s="34" t="s">
        <v>321</v>
      </c>
    </row>
    <row r="106" spans="1:5" ht="12.75">
      <c r="A106" s="35" t="s">
        <v>51</v>
      </c>
      <c r="E106" s="36" t="s">
        <v>322</v>
      </c>
    </row>
    <row r="107" spans="1:5" ht="25.5">
      <c r="A107" t="s">
        <v>52</v>
      </c>
      <c r="E107" s="34" t="s">
        <v>228</v>
      </c>
    </row>
    <row r="108" spans="1:16" ht="38.25">
      <c r="A108" s="25" t="s">
        <v>44</v>
      </c>
      <c s="29" t="s">
        <v>223</v>
      </c>
      <c s="29" t="s">
        <v>235</v>
      </c>
      <c s="25" t="s">
        <v>46</v>
      </c>
      <c s="30" t="s">
        <v>236</v>
      </c>
      <c s="31" t="s">
        <v>112</v>
      </c>
      <c s="32">
        <v>1</v>
      </c>
      <c s="32">
        <v>0</v>
      </c>
      <c s="32">
        <f>ROUND(ROUND(H108,2)*ROUND(G108,2),2)</f>
      </c>
      <c r="O108">
        <f>(I108*21)/100</f>
      </c>
      <c t="s">
        <v>21</v>
      </c>
    </row>
    <row r="109" spans="1:5" ht="12.75">
      <c r="A109" s="33" t="s">
        <v>49</v>
      </c>
      <c r="E109" s="34" t="s">
        <v>46</v>
      </c>
    </row>
    <row r="110" spans="1:5" ht="12.75">
      <c r="A110" s="35" t="s">
        <v>51</v>
      </c>
      <c r="E110" s="36" t="s">
        <v>108</v>
      </c>
    </row>
    <row r="111" spans="1:5" ht="25.5">
      <c r="A111" t="s">
        <v>52</v>
      </c>
      <c r="E111" s="34" t="s">
        <v>238</v>
      </c>
    </row>
    <row r="112" spans="1:16" ht="25.5">
      <c r="A112" s="25" t="s">
        <v>44</v>
      </c>
      <c s="29" t="s">
        <v>229</v>
      </c>
      <c s="29" t="s">
        <v>240</v>
      </c>
      <c s="25" t="s">
        <v>46</v>
      </c>
      <c s="30" t="s">
        <v>241</v>
      </c>
      <c s="31" t="s">
        <v>107</v>
      </c>
      <c s="32">
        <v>11.75</v>
      </c>
      <c s="32">
        <v>0</v>
      </c>
      <c s="32">
        <f>ROUND(ROUND(H112,2)*ROUND(G112,2),2)</f>
      </c>
      <c r="O112">
        <f>(I112*21)/100</f>
      </c>
      <c t="s">
        <v>21</v>
      </c>
    </row>
    <row r="113" spans="1:5" ht="12.75">
      <c r="A113" s="33" t="s">
        <v>49</v>
      </c>
      <c r="E113" s="34" t="s">
        <v>242</v>
      </c>
    </row>
    <row r="114" spans="1:5" ht="25.5">
      <c r="A114" s="35" t="s">
        <v>51</v>
      </c>
      <c r="E114" s="36" t="s">
        <v>323</v>
      </c>
    </row>
    <row r="115" spans="1:5" ht="89.25">
      <c r="A115" t="s">
        <v>52</v>
      </c>
      <c r="E115" s="34" t="s">
        <v>324</v>
      </c>
    </row>
    <row r="116" spans="1:16" ht="12.75">
      <c r="A116" s="25" t="s">
        <v>44</v>
      </c>
      <c s="29" t="s">
        <v>234</v>
      </c>
      <c s="29" t="s">
        <v>325</v>
      </c>
      <c s="25" t="s">
        <v>46</v>
      </c>
      <c s="30" t="s">
        <v>326</v>
      </c>
      <c s="31" t="s">
        <v>252</v>
      </c>
      <c s="32">
        <v>7.05</v>
      </c>
      <c s="32">
        <v>0</v>
      </c>
      <c s="32">
        <f>ROUND(ROUND(H116,2)*ROUND(G116,2),2)</f>
      </c>
      <c r="O116">
        <f>(I116*21)/100</f>
      </c>
      <c t="s">
        <v>21</v>
      </c>
    </row>
    <row r="117" spans="1:5" ht="12.75">
      <c r="A117" s="33" t="s">
        <v>49</v>
      </c>
      <c r="E117" s="34" t="s">
        <v>46</v>
      </c>
    </row>
    <row r="118" spans="1:5" ht="12.75">
      <c r="A118" s="35" t="s">
        <v>51</v>
      </c>
      <c r="E118" s="36" t="s">
        <v>327</v>
      </c>
    </row>
    <row r="119" spans="1:5" ht="63.75">
      <c r="A119" t="s">
        <v>52</v>
      </c>
      <c r="E119" s="34" t="s">
        <v>254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